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44835" windowHeight="17460" activeTab="4"/>
  </bookViews>
  <sheets>
    <sheet name="1. Instructions" sheetId="2" r:id="rId1"/>
    <sheet name="2. LEA Information" sheetId="3" r:id="rId2"/>
    <sheet name="3. YTD Form" sheetId="4" r:id="rId3"/>
    <sheet name="4. Q1 Narrative Form" sheetId="1" r:id="rId4"/>
    <sheet name="5. Q2 Narrative Form" sheetId="5" r:id="rId5"/>
    <sheet name="6. Q3 Narrative Form" sheetId="6" r:id="rId6"/>
    <sheet name="7. Q4 Narrative Form" sheetId="7" r:id="rId7"/>
  </sheets>
  <definedNames>
    <definedName name="_xlnm.Print_Area" localSheetId="3">'4. Q1 Narrative Form'!$A$1:$G$41</definedName>
    <definedName name="_xlnm.Print_Area" localSheetId="4">'5. Q2 Narrative Form'!$A$1:$F$53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4" l="1"/>
  <c r="F17" i="4"/>
  <c r="G17" i="4"/>
  <c r="F41" i="5" l="1"/>
  <c r="F34" i="5"/>
  <c r="F13" i="5"/>
  <c r="F52" i="5"/>
  <c r="F27" i="5"/>
  <c r="F20" i="5"/>
  <c r="E27" i="5"/>
  <c r="E13" i="5"/>
  <c r="E25" i="5"/>
  <c r="E18" i="5"/>
  <c r="E11" i="5"/>
  <c r="E23" i="5"/>
  <c r="E22" i="5"/>
  <c r="E8" i="5"/>
  <c r="E21" i="5"/>
  <c r="E35" i="5"/>
  <c r="F53" i="5" l="1"/>
  <c r="E53" i="5"/>
  <c r="I56" i="1"/>
  <c r="D17" i="4" l="1"/>
  <c r="E41" i="1"/>
  <c r="G40" i="1"/>
  <c r="G41" i="1" s="1"/>
  <c r="G12" i="1"/>
  <c r="G20" i="1"/>
  <c r="I41" i="1"/>
  <c r="K50" i="1"/>
  <c r="K51" i="1"/>
  <c r="K52" i="1"/>
  <c r="K53" i="1"/>
  <c r="L53" i="1" s="1"/>
  <c r="K55" i="1"/>
  <c r="L50" i="1"/>
  <c r="L51" i="1"/>
  <c r="L52" i="1"/>
  <c r="L55" i="1"/>
  <c r="K49" i="1"/>
  <c r="L49" i="1" s="1"/>
  <c r="I55" i="1"/>
  <c r="I54" i="1"/>
  <c r="K54" i="1" s="1"/>
  <c r="L54" i="1" s="1"/>
  <c r="I49" i="1"/>
  <c r="G27" i="1"/>
  <c r="C17" i="4"/>
  <c r="L56" i="1" l="1"/>
  <c r="H16" i="4"/>
  <c r="I16" i="4" s="1"/>
  <c r="H15" i="4"/>
  <c r="I15" i="4" s="1"/>
  <c r="H14" i="4"/>
  <c r="I14" i="4" s="1"/>
  <c r="H13" i="4"/>
  <c r="I13" i="4" s="1"/>
  <c r="H12" i="4"/>
  <c r="I12" i="4" s="1"/>
  <c r="H7" i="4" l="1"/>
  <c r="I7" i="4" l="1"/>
  <c r="E17" i="7" l="1"/>
  <c r="E17" i="6"/>
  <c r="J41" i="1"/>
  <c r="H9" i="4" l="1"/>
  <c r="I9" i="4" s="1"/>
  <c r="H8" i="4"/>
  <c r="I8" i="4" s="1"/>
  <c r="H17" i="4"/>
  <c r="H11" i="4"/>
  <c r="I11" i="4" s="1"/>
  <c r="H10" i="4"/>
  <c r="I10" i="4" s="1"/>
  <c r="I17" i="4" l="1"/>
</calcChain>
</file>

<file path=xl/comments1.xml><?xml version="1.0" encoding="utf-8"?>
<comments xmlns="http://schemas.openxmlformats.org/spreadsheetml/2006/main">
  <authors>
    <author>Author</author>
  </authors>
  <commentList>
    <comment ref="H6" authorId="0" shapeId="0">
      <text>
        <r>
          <rPr>
            <sz val="9"/>
            <color indexed="81"/>
            <rFont val="Tahoma"/>
            <family val="2"/>
          </rPr>
          <t xml:space="preserve">This Cumulative Expenditure Column Autocalculates the totals
</t>
        </r>
      </text>
    </comment>
    <comment ref="I6" authorId="0" shapeId="0">
      <text>
        <r>
          <rPr>
            <sz val="9"/>
            <color indexed="81"/>
            <rFont val="Tahoma"/>
            <family val="2"/>
          </rPr>
          <t xml:space="preserve">This Unspent Balance column autocalculates the total unspent funds for each Object Code Row.
</t>
        </r>
      </text>
    </comment>
  </commentList>
</comments>
</file>

<file path=xl/sharedStrings.xml><?xml version="1.0" encoding="utf-8"?>
<sst xmlns="http://schemas.openxmlformats.org/spreadsheetml/2006/main" count="282" uniqueCount="94">
  <si>
    <t>Early Literacy Support Block Grant</t>
  </si>
  <si>
    <t>Educator Excellence and Equity Division</t>
  </si>
  <si>
    <t>California Department of Education</t>
  </si>
  <si>
    <t xml:space="preserve">California Department of Education </t>
  </si>
  <si>
    <t xml:space="preserve">Instructions </t>
  </si>
  <si>
    <t>Early Literacy Support Block (ELSB) Grant Expenditure Form</t>
  </si>
  <si>
    <t>Object Code</t>
  </si>
  <si>
    <t>Object Code Description</t>
  </si>
  <si>
    <t>Certificated Salaries</t>
  </si>
  <si>
    <t>Classified Salaries</t>
  </si>
  <si>
    <t>Employee Benefits</t>
  </si>
  <si>
    <t>Books and Supplies</t>
  </si>
  <si>
    <t>Totals</t>
  </si>
  <si>
    <t>Project Coordinator:</t>
  </si>
  <si>
    <t>Project Coordinator Telephone Number:</t>
  </si>
  <si>
    <t xml:space="preserve">Project Coordinator Email Address: </t>
  </si>
  <si>
    <t>Fiscal Agent  Telephone Number:</t>
  </si>
  <si>
    <t>Fiscal Agent Email Address:</t>
  </si>
  <si>
    <t>Document Submission</t>
  </si>
  <si>
    <t>School Site or LEA Name</t>
  </si>
  <si>
    <t xml:space="preserve"> Expenditures </t>
  </si>
  <si>
    <t>Quarter 1 Expenditures</t>
  </si>
  <si>
    <t>Quarter 2 Expenditures</t>
  </si>
  <si>
    <t>Quarter 3 Expenditures</t>
  </si>
  <si>
    <t>Quarter 4 Expenditures</t>
  </si>
  <si>
    <t>Cumulative Expenditures</t>
  </si>
  <si>
    <t>Unspent Balance</t>
  </si>
  <si>
    <t>Services and Other Operating Expenditures (excluding Subagreements for Services 5100)</t>
  </si>
  <si>
    <t>Totals calculate automatically</t>
  </si>
  <si>
    <t>Fiscal Agent Contact:</t>
  </si>
  <si>
    <t>Please Type LEA Information Below</t>
  </si>
  <si>
    <t>LEA Name:</t>
  </si>
  <si>
    <t>Local Educational Agency (LEA) Information</t>
  </si>
  <si>
    <t xml:space="preserve"> Totals</t>
  </si>
  <si>
    <t>Implementation Year 1 Quarter 2 (October 1 - December 31)</t>
  </si>
  <si>
    <t>Implementation Year 1 Quarter 1 (July 1 - September 30)</t>
  </si>
  <si>
    <t>Implementation Year 1 Quarter 3 (January 1 - March 31)</t>
  </si>
  <si>
    <t>Implementation Year 1 Quarter 4 (April 1 - June 30)</t>
  </si>
  <si>
    <t>LEA Information</t>
  </si>
  <si>
    <t>Fiscal Year 2021-22</t>
  </si>
  <si>
    <t>Quarter 1 Budget Narrative Form</t>
  </si>
  <si>
    <t>Quarter 2 Budget Narrative Form</t>
  </si>
  <si>
    <t>Quarter 3 Budget Narrative Form</t>
  </si>
  <si>
    <t>Quarter 4 Budget Narrative Form</t>
  </si>
  <si>
    <t xml:space="preserve">Fiscal Year 2021-22 </t>
  </si>
  <si>
    <t>Year-to-Date (YTD) Form</t>
  </si>
  <si>
    <t>Subagreements for Services (not subject to indirect costs)</t>
  </si>
  <si>
    <t>Approved Implementation Year 1 Budget</t>
  </si>
  <si>
    <t>Indirect Costs</t>
  </si>
  <si>
    <r>
      <t xml:space="preserve">Step 4: </t>
    </r>
    <r>
      <rPr>
        <sz val="12"/>
        <rFont val="Arial"/>
        <family val="2"/>
      </rPr>
      <t>Select the "YTD Form" tab. In the "Implementation Year 1 Budget" column (column C), enter the approved budget amounts for Implementation Year 1. Then, fill out the column that corresponds to the "Narrative Form" tab discussed in Step 2 and 3.</t>
    </r>
    <r>
      <rPr>
        <b/>
        <sz val="12"/>
        <rFont val="Arial"/>
        <family val="2"/>
      </rPr>
      <t xml:space="preserve"> </t>
    </r>
    <r>
      <rPr>
        <sz val="12"/>
        <rFont val="Arial"/>
        <family val="2"/>
      </rPr>
      <t>You may link the cells to pull the expenditure data from the quarterly tab, if you would like to. The "Cumulative Expenditures" column (column H), "Unspent Balance" column (column I), and the Totals row will auto-populate.</t>
    </r>
  </si>
  <si>
    <r>
      <t>Step 1:</t>
    </r>
    <r>
      <rPr>
        <sz val="12"/>
        <color rgb="FF000000"/>
        <rFont val="Arial"/>
        <family val="2"/>
      </rPr>
      <t xml:space="preserve"> Select the "LEA Information" tab and enter the information requested in column B.</t>
    </r>
  </si>
  <si>
    <t xml:space="preserve">Capital Outlay (not subject to indirect costs) </t>
  </si>
  <si>
    <t>Services and Other Operating Expenditures 
(excluding Subagreements for Services 5100)</t>
  </si>
  <si>
    <t>Please complete the steps below in order to submit the ELSB Grant Expenditure Form. Each participating Local Educational Agency (LEA) is required to submit an Expenditure Form on a quarterly basis, showing Year-to-Date (YTD) expenses accumulated throughout the fiscal year. Each LEA must ensure this ELSB Grant Expenditure Form aligns with the LEA's latest approved Four-Year Budget Form.</t>
  </si>
  <si>
    <t>Description</t>
  </si>
  <si>
    <t>Participant Travel/ Project Staff Travel</t>
  </si>
  <si>
    <t>Professional/Consulting Services &amp; Operating Expenses</t>
  </si>
  <si>
    <r>
      <t xml:space="preserve">Step 8: </t>
    </r>
    <r>
      <rPr>
        <sz val="12"/>
        <rFont val="Arial"/>
        <family val="2"/>
      </rPr>
      <t>Submit this Grant Expenditure Form as an Excel file (containing all tabs) along with a signed Signature Form (PDF document) to ELSBGrant@cde.ca.gov.</t>
    </r>
  </si>
  <si>
    <r>
      <t xml:space="preserve">Step 2: </t>
    </r>
    <r>
      <rPr>
        <sz val="12"/>
        <rFont val="Arial"/>
        <family val="2"/>
      </rPr>
      <t xml:space="preserve">Select the "Narrative Form" tab that corresponds to the current reporting period and complete the table. In the "Description" column (column C), provide a brief description for each line item. In the "School-site or LEA Name" column (column D), write the school-site or LEA Name that corresponds to each line item. In the "Expenditures" column (column E), enter dollar amounts to show expenditures. The "Description" and "Expenditures" should align with your latest Approved Budget. A Budget Revision must be submitted if current planned expenditures exceed 10 percent on any line item. You may need to add additional rows as necessary. The Budget Totals row will automatically calculate. </t>
    </r>
  </si>
  <si>
    <r>
      <t xml:space="preserve">Step 3: </t>
    </r>
    <r>
      <rPr>
        <sz val="12"/>
        <rFont val="Arial"/>
        <family val="2"/>
      </rPr>
      <t>Remain on the same "Narrative Form" tab to calculate Indirect Costs (Object Code 7000) based on the California School Accounting Manual (CSAM): https://www.cde.ca.gov/fg/ac/sa/. The Indirect Costs must not exceed the LEA's approved rate (https://www.cde.ca.gov/fg/ac/ic/). Enter the LEA approved the Indirect Percentage Rate in the space provided for Object Code 7000 with a placeholder of 0.00% in column C. Calculate the Indirect Cost in column E by multiplying the sum of Object Codes 1000-5000 by the Percentage Rate. If you choose to use less indirect, you may type the actual amount of Indirect Costs into the cell in column E. Only the first $25,000 of each subcontract can be used towards the indirect calculation per Procedure 330 in the CSAM. Object Code 5100 Subagreements for Services and Object Code 6000 Capital Outlay are excluded from the indirect costs calculation.</t>
    </r>
  </si>
  <si>
    <r>
      <t xml:space="preserve">Step 6: </t>
    </r>
    <r>
      <rPr>
        <sz val="12"/>
        <rFont val="Arial"/>
        <family val="2"/>
      </rPr>
      <t>Ensure the ELSB Grant Year-to-Date Expenditure Signature Form (PDF document) is complete. Select the correct grant reporting period/quarter, select "Yes" or "No" for a Budget Revision Request, and obtain signatures for the Project Coodinator and Fiscal Agent.</t>
    </r>
  </si>
  <si>
    <r>
      <t xml:space="preserve">Step 7: </t>
    </r>
    <r>
      <rPr>
        <sz val="12"/>
        <rFont val="Arial"/>
        <family val="2"/>
      </rPr>
      <t>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Please</t>
    </r>
    <r>
      <rPr>
        <b/>
        <sz val="12"/>
        <rFont val="Arial"/>
        <family val="2"/>
      </rPr>
      <t xml:space="preserve"> </t>
    </r>
    <r>
      <rPr>
        <sz val="12"/>
        <rFont val="Arial"/>
        <family val="2"/>
      </rPr>
      <t>submit a Budget Revision Request Form, if applicable.</t>
    </r>
  </si>
  <si>
    <r>
      <t xml:space="preserve">Step 5: </t>
    </r>
    <r>
      <rPr>
        <sz val="12"/>
        <rFont val="Arial"/>
        <family val="2"/>
      </rPr>
      <t>Ensure all required tabs of the ELSB Grant Expenditure Form are complete: "LEA Information," "YTD Form", and the Quarterly Narrative Form(s).</t>
    </r>
  </si>
  <si>
    <t>Hamilton</t>
  </si>
  <si>
    <t>Hazelton</t>
  </si>
  <si>
    <t>Pulliam</t>
  </si>
  <si>
    <t>Roosevelt</t>
  </si>
  <si>
    <t>Taft</t>
  </si>
  <si>
    <t>Taylor</t>
  </si>
  <si>
    <t>Van Buren</t>
  </si>
  <si>
    <t>Instructional Assistant</t>
  </si>
  <si>
    <t>Statutory Benefits</t>
  </si>
  <si>
    <t>Teacher Additional Hours</t>
  </si>
  <si>
    <t>Teacher Additional Hours ($3,170.47) &amp; Substitutes ($5,565.03)</t>
  </si>
  <si>
    <t>ICR</t>
  </si>
  <si>
    <t>Approved 9/7/2021</t>
  </si>
  <si>
    <t>Stockton Unified School District</t>
  </si>
  <si>
    <t>Janet Yarbrough</t>
  </si>
  <si>
    <t>(209)933-7470 x2221</t>
  </si>
  <si>
    <t>jyarbrough@stocktonusd.net</t>
  </si>
  <si>
    <t>Marcus Battle</t>
  </si>
  <si>
    <t>(209)933-7036 x2091</t>
  </si>
  <si>
    <t>Mbattle@stocktonusd.net</t>
  </si>
  <si>
    <t>OERA</t>
  </si>
  <si>
    <t>OERA / SIPPS / ESGi</t>
  </si>
  <si>
    <t>SIPPS</t>
  </si>
  <si>
    <t>Heggerty / STEP Up to Writing</t>
  </si>
  <si>
    <t>Instructional Assist Salary</t>
  </si>
  <si>
    <t>Library Media Asst / Additional Hours</t>
  </si>
  <si>
    <t>Teacher Additional</t>
  </si>
  <si>
    <t>Teacher Additional Hours &amp; Subs</t>
  </si>
  <si>
    <t>Teacher &amp; Specialist Additional Hours</t>
  </si>
  <si>
    <t>Library Media Asst &amp; Bilingual Assist/ Additional Hours</t>
  </si>
  <si>
    <t>Teacher, Subs, Library Media Asst &amp; Bilingual Assist/ Additional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</si>
</sst>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lt;=9999999]###\-####;\(###\)\ ###\-####"/>
  </numFmts>
  <fonts count="32"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22"/>
      <name val="Arial"/>
      <family val="2"/>
    </font>
    <font>
      <b/>
      <sz val="20"/>
      <color theme="1"/>
      <name val="Arial"/>
      <family val="2"/>
    </font>
    <font>
      <b/>
      <sz val="11"/>
      <color theme="3"/>
      <name val="Arial"/>
      <family val="2"/>
    </font>
    <font>
      <b/>
      <sz val="12"/>
      <name val="Arial"/>
      <family val="2"/>
    </font>
    <font>
      <b/>
      <sz val="12"/>
      <color theme="3"/>
      <name val="Calibri"/>
      <family val="2"/>
      <scheme val="minor"/>
    </font>
    <font>
      <sz val="11"/>
      <color theme="1"/>
      <name val="Calibri"/>
      <family val="2"/>
      <scheme val="minor"/>
    </font>
    <font>
      <b/>
      <sz val="12"/>
      <color theme="1"/>
      <name val="Arial"/>
      <family val="2"/>
    </font>
    <font>
      <sz val="16"/>
      <name val="Arial"/>
      <family val="2"/>
    </font>
    <font>
      <b/>
      <sz val="14"/>
      <name val="Arial"/>
      <family val="2"/>
    </font>
    <font>
      <sz val="12"/>
      <name val="Arial"/>
      <family val="2"/>
    </font>
    <font>
      <sz val="9"/>
      <color indexed="81"/>
      <name val="Tahoma"/>
      <family val="2"/>
    </font>
    <font>
      <b/>
      <sz val="12"/>
      <color theme="1"/>
      <name val="Arial"/>
      <family val="2"/>
    </font>
    <font>
      <sz val="12"/>
      <color theme="1" tint="0.14999847407452621"/>
      <name val="Arial"/>
      <family val="2"/>
    </font>
    <font>
      <b/>
      <sz val="20"/>
      <name val="Arial"/>
      <family val="2"/>
    </font>
    <font>
      <sz val="12"/>
      <color theme="3"/>
      <name val="Calibri"/>
      <family val="2"/>
      <scheme val="minor"/>
    </font>
    <font>
      <b/>
      <sz val="12"/>
      <color rgb="FF000000"/>
      <name val="Arial"/>
      <family val="2"/>
    </font>
    <font>
      <sz val="11"/>
      <color rgb="FF000000"/>
      <name val="Calibri"/>
      <family val="2"/>
      <scheme val="minor"/>
    </font>
    <font>
      <sz val="12"/>
      <color rgb="FF000000"/>
      <name val="Arial"/>
      <family val="2"/>
    </font>
    <font>
      <sz val="11"/>
      <color rgb="FFFF0000"/>
      <name val="Calibri"/>
      <family val="2"/>
      <scheme val="minor"/>
    </font>
    <font>
      <sz val="12"/>
      <color theme="1"/>
      <name val="Arial"/>
      <family val="2"/>
    </font>
    <font>
      <u/>
      <sz val="11"/>
      <color theme="10"/>
      <name val="Calibri"/>
      <family val="2"/>
      <scheme val="minor"/>
    </font>
    <font>
      <u/>
      <sz val="10"/>
      <color indexed="12"/>
      <name val="Arial"/>
      <family val="2"/>
    </font>
    <font>
      <sz val="12"/>
      <color theme="1"/>
      <name val="Arial"/>
    </font>
    <font>
      <b/>
      <u/>
      <sz val="12"/>
      <color theme="1"/>
      <name val="Arial"/>
      <family val="2"/>
    </font>
    <font>
      <u/>
      <sz val="12"/>
      <color theme="1"/>
      <name val="Arial"/>
      <family val="2"/>
    </font>
    <font>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rgb="FF000000"/>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1">
    <xf numFmtId="0" fontId="0" fillId="0" borderId="0"/>
    <xf numFmtId="0" fontId="6" fillId="0" borderId="1" applyNumberFormat="0" applyFill="0" applyBorder="0" applyAlignment="0" applyProtection="0"/>
    <xf numFmtId="0" fontId="7" fillId="0" borderId="2" applyNumberFormat="0" applyFill="0" applyBorder="0" applyAlignment="0" applyProtection="0"/>
    <xf numFmtId="0" fontId="8" fillId="0" borderId="3" applyNumberFormat="0" applyFill="0" applyAlignment="0" applyProtection="0"/>
    <xf numFmtId="0" fontId="8" fillId="0" borderId="0" applyNumberFormat="0" applyFill="0" applyBorder="0" applyAlignment="0" applyProtection="0"/>
    <xf numFmtId="44" fontId="11" fillId="0" borderId="0" applyFont="0" applyFill="0" applyBorder="0" applyAlignment="0" applyProtection="0"/>
    <xf numFmtId="0" fontId="12" fillId="0" borderId="4" applyNumberFormat="0" applyFill="0" applyAlignment="0" applyProtection="0"/>
    <xf numFmtId="0" fontId="13" fillId="0" borderId="2" applyNumberFormat="0" applyFill="0" applyBorder="0" applyAlignment="0" applyProtection="0"/>
    <xf numFmtId="0" fontId="14" fillId="0" borderId="0" applyNumberFormat="0" applyFill="0" applyBorder="0" applyAlignment="0" applyProtection="0"/>
    <xf numFmtId="9" fontId="11" fillId="0" borderId="0" applyFont="0" applyFill="0" applyBorder="0" applyAlignment="0" applyProtection="0"/>
    <xf numFmtId="0" fontId="26" fillId="0" borderId="0" applyNumberFormat="0" applyFill="0" applyBorder="0" applyAlignment="0" applyProtection="0"/>
  </cellStyleXfs>
  <cellXfs count="86">
    <xf numFmtId="0" fontId="0" fillId="0" borderId="0" xfId="0"/>
    <xf numFmtId="0" fontId="10" fillId="0" borderId="0" xfId="4" applyFont="1" applyBorder="1"/>
    <xf numFmtId="0" fontId="5" fillId="0" borderId="0" xfId="0" applyFont="1"/>
    <xf numFmtId="0" fontId="9" fillId="0" borderId="0" xfId="2" applyFont="1" applyBorder="1" applyAlignment="1"/>
    <xf numFmtId="0" fontId="10" fillId="0" borderId="0" xfId="4" applyFont="1" applyBorder="1" applyAlignment="1">
      <alignment horizontal="left" vertical="top"/>
    </xf>
    <xf numFmtId="0" fontId="5" fillId="0" borderId="0" xfId="0" applyFont="1" applyAlignment="1">
      <alignment vertical="top"/>
    </xf>
    <xf numFmtId="0" fontId="9" fillId="3" borderId="5" xfId="0" applyFont="1" applyFill="1" applyBorder="1" applyAlignment="1">
      <alignment horizontal="center" vertical="center"/>
    </xf>
    <xf numFmtId="0" fontId="15" fillId="0" borderId="0" xfId="0" applyFont="1"/>
    <xf numFmtId="0" fontId="5" fillId="0" borderId="0" xfId="0" applyFont="1" applyAlignment="1">
      <alignment horizontal="left" vertical="top"/>
    </xf>
    <xf numFmtId="0" fontId="12" fillId="4" borderId="6"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shrinkToFit="1"/>
    </xf>
    <xf numFmtId="0" fontId="12" fillId="0" borderId="0" xfId="0" applyFont="1" applyBorder="1" applyAlignment="1" applyProtection="1">
      <alignment horizontal="left" vertical="center" wrapText="1"/>
    </xf>
    <xf numFmtId="0" fontId="9" fillId="5" borderId="0" xfId="6" applyFont="1" applyFill="1" applyBorder="1" applyAlignment="1" applyProtection="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lignment horizontal="left" vertical="center" wrapText="1"/>
    </xf>
    <xf numFmtId="44" fontId="4" fillId="0" borderId="0" xfId="5" applyFont="1" applyBorder="1" applyAlignment="1" applyProtection="1">
      <alignment horizontal="right" vertical="center"/>
    </xf>
    <xf numFmtId="0" fontId="12" fillId="0" borderId="0" xfId="6" applyFont="1" applyBorder="1" applyAlignment="1" applyProtection="1">
      <alignment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17" fillId="0" borderId="0" xfId="0" applyFont="1" applyBorder="1" applyAlignment="1" applyProtection="1">
      <alignment horizontal="center" vertical="center" wrapText="1"/>
    </xf>
    <xf numFmtId="0" fontId="12" fillId="4" borderId="6" xfId="0" applyFont="1" applyFill="1" applyBorder="1" applyAlignment="1" applyProtection="1">
      <alignment horizontal="left" vertical="center" wrapText="1"/>
      <protection locked="0"/>
    </xf>
    <xf numFmtId="0" fontId="3" fillId="0" borderId="0" xfId="0" applyFont="1"/>
    <xf numFmtId="0" fontId="12" fillId="2" borderId="0" xfId="0" applyFont="1" applyFill="1" applyAlignment="1">
      <alignment horizontal="center"/>
    </xf>
    <xf numFmtId="0" fontId="3" fillId="0" borderId="0" xfId="0" applyFont="1" applyAlignment="1">
      <alignment horizontal="left" vertical="top"/>
    </xf>
    <xf numFmtId="0" fontId="9" fillId="0" borderId="0" xfId="0" applyFont="1"/>
    <xf numFmtId="0" fontId="18" fillId="2" borderId="7" xfId="0" applyFont="1" applyFill="1" applyBorder="1" applyProtection="1"/>
    <xf numFmtId="0" fontId="18" fillId="2" borderId="8" xfId="0" applyFont="1" applyFill="1" applyBorder="1" applyProtection="1"/>
    <xf numFmtId="0" fontId="6" fillId="0" borderId="0" xfId="3" applyFont="1" applyBorder="1"/>
    <xf numFmtId="0" fontId="6" fillId="0" borderId="0" xfId="2" applyFont="1" applyBorder="1" applyAlignment="1"/>
    <xf numFmtId="0" fontId="19" fillId="0" borderId="0" xfId="2" applyFont="1" applyBorder="1" applyAlignment="1"/>
    <xf numFmtId="0" fontId="15" fillId="0" borderId="0" xfId="3" applyFont="1" applyBorder="1"/>
    <xf numFmtId="0" fontId="20" fillId="0" borderId="0" xfId="4" applyFont="1" applyBorder="1"/>
    <xf numFmtId="0" fontId="19" fillId="0" borderId="0" xfId="3" applyFont="1" applyBorder="1"/>
    <xf numFmtId="10" fontId="4" fillId="0" borderId="0" xfId="5" applyNumberFormat="1" applyFont="1" applyBorder="1" applyAlignment="1" applyProtection="1">
      <alignment horizontal="right" vertical="center"/>
    </xf>
    <xf numFmtId="10" fontId="2" fillId="0" borderId="0" xfId="9" applyNumberFormat="1" applyFont="1" applyBorder="1" applyAlignment="1" applyProtection="1">
      <alignment horizontal="right" vertical="center"/>
    </xf>
    <xf numFmtId="0" fontId="22" fillId="0" borderId="0" xfId="0" applyFont="1"/>
    <xf numFmtId="0" fontId="21" fillId="0" borderId="0" xfId="0" applyFont="1"/>
    <xf numFmtId="0" fontId="24" fillId="0" borderId="0" xfId="0" applyFont="1" applyAlignment="1">
      <alignment vertical="center"/>
    </xf>
    <xf numFmtId="0" fontId="21" fillId="6" borderId="0" xfId="0" applyFont="1" applyFill="1" applyAlignment="1">
      <alignment horizontal="center"/>
    </xf>
    <xf numFmtId="0" fontId="23" fillId="0" borderId="0" xfId="0" applyFont="1" applyAlignment="1">
      <alignment vertical="center"/>
    </xf>
    <xf numFmtId="0" fontId="9" fillId="0" borderId="0" xfId="0" applyFont="1" applyAlignment="1">
      <alignment wrapText="1"/>
    </xf>
    <xf numFmtId="0" fontId="9" fillId="0" borderId="0" xfId="0" applyFont="1" applyAlignment="1">
      <alignment horizontal="left" vertical="top" wrapText="1"/>
    </xf>
    <xf numFmtId="0" fontId="4" fillId="0" borderId="0" xfId="5" applyNumberFormat="1" applyFont="1" applyBorder="1" applyAlignment="1" applyProtection="1">
      <alignment horizontal="right" vertical="center"/>
    </xf>
    <xf numFmtId="0" fontId="3" fillId="0" borderId="0" xfId="5" applyNumberFormat="1" applyFont="1" applyBorder="1" applyAlignment="1" applyProtection="1">
      <alignment horizontal="right" vertical="center"/>
    </xf>
    <xf numFmtId="0" fontId="9" fillId="0" borderId="0" xfId="5" applyNumberFormat="1" applyFont="1" applyBorder="1" applyAlignment="1" applyProtection="1">
      <alignment vertical="center"/>
    </xf>
    <xf numFmtId="10" fontId="4" fillId="0" borderId="0" xfId="9" applyNumberFormat="1" applyFont="1" applyBorder="1" applyAlignment="1" applyProtection="1">
      <alignment horizontal="right" vertical="center"/>
    </xf>
    <xf numFmtId="0" fontId="9" fillId="0" borderId="0" xfId="0" applyFont="1" applyAlignment="1">
      <alignment horizontal="center" vertical="top" wrapText="1"/>
    </xf>
    <xf numFmtId="44" fontId="1" fillId="0" borderId="0" xfId="5" applyFont="1" applyBorder="1" applyAlignment="1" applyProtection="1">
      <alignment horizontal="right" vertical="center"/>
    </xf>
    <xf numFmtId="0" fontId="1" fillId="0" borderId="0" xfId="5" applyNumberFormat="1" applyFont="1" applyBorder="1" applyAlignment="1" applyProtection="1">
      <alignment horizontal="right" vertical="center"/>
    </xf>
    <xf numFmtId="0" fontId="9" fillId="0" borderId="0" xfId="0" applyFont="1" applyAlignment="1">
      <alignment vertical="top" wrapText="1"/>
    </xf>
    <xf numFmtId="164" fontId="4" fillId="0" borderId="0" xfId="5" applyNumberFormat="1" applyFont="1" applyBorder="1" applyAlignment="1" applyProtection="1">
      <alignment horizontal="right" vertical="center"/>
    </xf>
    <xf numFmtId="164" fontId="25" fillId="0" borderId="0" xfId="5" applyNumberFormat="1" applyFont="1" applyBorder="1" applyAlignment="1" applyProtection="1">
      <alignment vertical="center"/>
    </xf>
    <xf numFmtId="164" fontId="9" fillId="0" borderId="0" xfId="5" applyNumberFormat="1" applyFont="1" applyBorder="1" applyAlignment="1" applyProtection="1">
      <alignment vertical="center"/>
    </xf>
    <xf numFmtId="164" fontId="2" fillId="0" borderId="0" xfId="9" applyNumberFormat="1" applyFont="1" applyBorder="1" applyAlignment="1" applyProtection="1">
      <alignment horizontal="right" vertical="center"/>
    </xf>
    <xf numFmtId="164" fontId="3" fillId="0" borderId="0" xfId="5" applyNumberFormat="1" applyFont="1" applyBorder="1" applyAlignment="1" applyProtection="1">
      <alignment horizontal="right" vertical="center" shrinkToFit="1"/>
    </xf>
    <xf numFmtId="164" fontId="3" fillId="0" borderId="0" xfId="5" applyNumberFormat="1" applyFont="1" applyBorder="1" applyAlignment="1" applyProtection="1">
      <alignment horizontal="right" vertical="center" shrinkToFit="1"/>
      <protection locked="0"/>
    </xf>
    <xf numFmtId="164" fontId="15" fillId="5" borderId="0" xfId="5" applyNumberFormat="1" applyFont="1" applyFill="1" applyBorder="1" applyAlignment="1" applyProtection="1">
      <alignment horizontal="right" vertical="center" shrinkToFit="1"/>
    </xf>
    <xf numFmtId="164" fontId="3" fillId="5" borderId="0" xfId="5" applyNumberFormat="1" applyFont="1" applyFill="1" applyBorder="1" applyAlignment="1" applyProtection="1">
      <alignment horizontal="right" vertical="center" shrinkToFit="1"/>
    </xf>
    <xf numFmtId="0" fontId="1" fillId="0" borderId="0" xfId="5" applyNumberFormat="1" applyFont="1" applyBorder="1" applyAlignment="1" applyProtection="1">
      <alignment horizontal="right" vertical="center" wrapText="1"/>
    </xf>
    <xf numFmtId="164" fontId="0" fillId="0" borderId="0" xfId="0" applyNumberFormat="1"/>
    <xf numFmtId="2" fontId="0" fillId="0" borderId="0" xfId="0" applyNumberFormat="1"/>
    <xf numFmtId="0" fontId="0" fillId="0" borderId="9" xfId="0" applyBorder="1"/>
    <xf numFmtId="164" fontId="0" fillId="0" borderId="9" xfId="0" applyNumberFormat="1" applyBorder="1"/>
    <xf numFmtId="0" fontId="15" fillId="0" borderId="9" xfId="5" applyNumberFormat="1" applyFont="1" applyFill="1" applyBorder="1" applyAlignment="1">
      <alignment horizontal="right" vertical="center"/>
    </xf>
    <xf numFmtId="15" fontId="0" fillId="0" borderId="0" xfId="0" applyNumberFormat="1"/>
    <xf numFmtId="165" fontId="1" fillId="0" borderId="10" xfId="0" applyNumberFormat="1" applyFont="1" applyBorder="1" applyAlignment="1">
      <alignment horizontal="right"/>
    </xf>
    <xf numFmtId="0" fontId="27" fillId="0" borderId="10" xfId="10" applyNumberFormat="1" applyFont="1" applyBorder="1" applyAlignment="1" applyProtection="1"/>
    <xf numFmtId="164" fontId="1" fillId="0" borderId="11" xfId="0" applyNumberFormat="1" applyFont="1" applyBorder="1"/>
    <xf numFmtId="165" fontId="1" fillId="0" borderId="11" xfId="0" applyNumberFormat="1" applyFont="1" applyBorder="1" applyAlignment="1">
      <alignment horizontal="right"/>
    </xf>
    <xf numFmtId="165" fontId="26" fillId="0" borderId="11" xfId="10" applyNumberFormat="1" applyBorder="1" applyAlignment="1" applyProtection="1"/>
    <xf numFmtId="164" fontId="1" fillId="0" borderId="0" xfId="5" applyNumberFormat="1" applyFont="1" applyBorder="1" applyAlignment="1" applyProtection="1">
      <alignment horizontal="right" vertical="center"/>
    </xf>
    <xf numFmtId="0" fontId="12" fillId="0" borderId="12" xfId="0" applyFont="1" applyBorder="1" applyAlignment="1">
      <alignment horizontal="center" vertical="center" shrinkToFit="1"/>
    </xf>
    <xf numFmtId="0" fontId="12" fillId="0" borderId="12" xfId="0" applyFont="1" applyBorder="1" applyAlignment="1">
      <alignment horizontal="left" vertical="center" wrapText="1"/>
    </xf>
    <xf numFmtId="0" fontId="4" fillId="0" borderId="12" xfId="5" applyNumberFormat="1" applyFont="1" applyBorder="1" applyAlignment="1" applyProtection="1">
      <alignment horizontal="right" vertical="center"/>
    </xf>
    <xf numFmtId="0" fontId="1" fillId="0" borderId="12" xfId="5" applyNumberFormat="1" applyFont="1" applyBorder="1" applyAlignment="1" applyProtection="1">
      <alignment horizontal="right" vertical="center"/>
    </xf>
    <xf numFmtId="164" fontId="4" fillId="0" borderId="12" xfId="5" applyNumberFormat="1" applyFont="1" applyBorder="1" applyAlignment="1" applyProtection="1">
      <alignment horizontal="right" vertical="center"/>
    </xf>
    <xf numFmtId="164" fontId="0" fillId="0" borderId="12" xfId="0" applyNumberFormat="1" applyBorder="1"/>
    <xf numFmtId="164" fontId="28" fillId="0" borderId="12" xfId="5" applyNumberFormat="1" applyFont="1" applyBorder="1" applyAlignment="1" applyProtection="1">
      <alignment vertical="center"/>
    </xf>
    <xf numFmtId="0" fontId="29" fillId="0" borderId="0" xfId="0" applyFont="1" applyBorder="1" applyAlignment="1">
      <alignment horizontal="center" vertical="center" shrinkToFit="1"/>
    </xf>
    <xf numFmtId="0" fontId="29" fillId="0" borderId="0" xfId="0" applyFont="1" applyBorder="1" applyAlignment="1">
      <alignment horizontal="left" vertical="center" wrapText="1"/>
    </xf>
    <xf numFmtId="0" fontId="30" fillId="0" borderId="0" xfId="5" applyNumberFormat="1" applyFont="1" applyBorder="1" applyAlignment="1" applyProtection="1">
      <alignment horizontal="right" vertical="center"/>
    </xf>
    <xf numFmtId="164" fontId="30" fillId="0" borderId="0" xfId="5" applyNumberFormat="1" applyFont="1" applyBorder="1" applyAlignment="1" applyProtection="1">
      <alignment horizontal="right" vertical="center"/>
    </xf>
    <xf numFmtId="0" fontId="31" fillId="0" borderId="0" xfId="0" applyFont="1"/>
  </cellXfs>
  <cellStyles count="11">
    <cellStyle name="Currency" xfId="5" builtinId="4"/>
    <cellStyle name="Heading 1" xfId="1" builtinId="16" customBuiltin="1"/>
    <cellStyle name="Heading 2" xfId="2" builtinId="17" customBuiltin="1"/>
    <cellStyle name="Heading 2 2" xfId="7"/>
    <cellStyle name="Heading 3" xfId="3" builtinId="18"/>
    <cellStyle name="Heading 4" xfId="4" builtinId="19"/>
    <cellStyle name="Heading 4 2" xfId="8"/>
    <cellStyle name="Hyperlink" xfId="10" builtinId="8"/>
    <cellStyle name="Normal" xfId="0" builtinId="0"/>
    <cellStyle name="Percent" xfId="9" builtinId="5"/>
    <cellStyle name="Total" xfId="6" builtinId="25"/>
  </cellStyles>
  <dxfs count="55">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indexed="64"/>
        </bottom>
      </border>
    </dxf>
    <dxf>
      <border diagonalUp="0" diagonalDown="0">
        <left/>
        <right/>
        <top/>
        <bottom/>
        <vertical/>
        <horizontal/>
      </border>
    </dxf>
    <dxf>
      <font>
        <b/>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1"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1" readingOrder="0"/>
      <protection locked="0" hidden="0"/>
    </dxf>
    <dxf>
      <font>
        <strike val="0"/>
        <outline val="0"/>
        <shadow val="0"/>
        <u val="none"/>
        <vertAlign val="baseline"/>
        <name val="Arial"/>
        <scheme val="none"/>
      </font>
      <alignment vertical="center" textRotation="0" indent="0" justifyLastLine="0" readingOrder="0"/>
      <protection locked="0" hidden="0"/>
    </dxf>
    <dxf>
      <font>
        <strike val="0"/>
        <outline val="0"/>
        <shadow val="0"/>
        <u val="none"/>
        <vertAlign val="baseline"/>
        <name val="Arial"/>
        <scheme val="none"/>
      </font>
      <alignment vertical="center" textRotation="0" indent="0" justifyLastLine="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right/>
        <top/>
        <bottom/>
        <vertical/>
        <horizontal/>
      </border>
      <protection locked="0" hidden="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dxf>
    <dxf>
      <font>
        <strike val="0"/>
        <outline val="0"/>
        <shadow val="0"/>
        <u val="none"/>
        <vertAlign val="baseline"/>
        <sz val="12"/>
        <color auto="1"/>
        <name val="Arial"/>
        <scheme val="none"/>
      </font>
    </dxf>
    <dxf>
      <border outline="0">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indexed="64"/>
          <bgColor theme="0" tint="-0.14999847407452621"/>
        </patternFill>
      </fill>
      <border diagonalUp="0" diagonalDown="0" outline="0">
        <left style="thin">
          <color indexed="64"/>
        </left>
        <right style="thin">
          <color indexed="64"/>
        </right>
        <top/>
        <bottom/>
      </border>
      <protection locked="1" hidden="0"/>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7" name="Table1" displayName="Table1" ref="A5:B12" totalsRowShown="0" headerRowDxfId="54" dataDxfId="52" headerRowBorderDxfId="53">
  <autoFilter ref="A5:B12"/>
  <tableColumns count="2">
    <tableColumn id="1" name="LEA Information" dataDxfId="51"/>
    <tableColumn id="2" name="Please Type LEA Information Below" dataDxfId="50"/>
  </tableColumns>
  <tableStyleInfo name="TableStyleLight14" showFirstColumn="0" showLastColumn="0" showRowStripes="1" showColumnStripes="0"/>
</table>
</file>

<file path=xl/tables/table2.xml><?xml version="1.0" encoding="utf-8"?>
<table xmlns="http://schemas.openxmlformats.org/spreadsheetml/2006/main" id="3" name="Table2" displayName="Table2" ref="A6:I17" headerRowDxfId="49" dataDxfId="47" totalsRowDxfId="46" headerRowBorderDxfId="48">
  <tableColumns count="9">
    <tableColumn id="1" name="Object Code" totalsRowLabel="Total" dataDxfId="45" totalsRowDxfId="44"/>
    <tableColumn id="13" name="Object Code Description" dataDxfId="43" totalsRowDxfId="42"/>
    <tableColumn id="4" name="Approved Implementation Year 1 Budget" dataDxfId="41" totalsRowDxfId="40"/>
    <tableColumn id="6" name="Quarter 1 Expenditures" dataDxfId="39" totalsRowDxfId="38" dataCellStyle="Currency"/>
    <tableColumn id="7" name="Quarter 2 Expenditures" dataDxfId="37" totalsRowDxfId="36" dataCellStyle="Currency"/>
    <tableColumn id="8" name="Quarter 3 Expenditures" dataDxfId="35" totalsRowDxfId="34" dataCellStyle="Currency"/>
    <tableColumn id="9" name="Quarter 4 Expenditures" dataDxfId="33" totalsRowDxfId="32" dataCellStyle="Currency"/>
    <tableColumn id="10" name="Cumulative Expenditures" dataDxfId="31" totalsRowDxfId="30">
      <calculatedColumnFormula>SUM(Table2[[#This Row],[Quarter 1 Expenditures]:[Quarter 4 Expenditures]])</calculatedColumnFormula>
    </tableColumn>
    <tableColumn id="12" name="Unspent Balance" totalsRowFunction="sum" dataDxfId="29" totalsRowDxfId="28">
      <calculatedColumnFormula>C7-H7</calculatedColumnFormula>
    </tableColumn>
  </tableColumns>
  <tableStyleInfo name="TableStyleLight21" showFirstColumn="0" showLastColumn="0" showRowStripes="1" showColumnStripes="0"/>
  <extLst>
    <ext xmlns:x14="http://schemas.microsoft.com/office/spreadsheetml/2009/9/main" uri="{504A1905-F514-4f6f-8877-14C23A59335A}">
      <x14:table altTextSummary="Quarterly expenditures by object code and grant year budget balance."/>
    </ext>
  </extLst>
</table>
</file>

<file path=xl/tables/table3.xml><?xml version="1.0" encoding="utf-8"?>
<table xmlns="http://schemas.openxmlformats.org/spreadsheetml/2006/main" id="1" name="Table3" displayName="Table3" ref="A6:E41" totalsRowShown="0" headerRowDxfId="27" headerRowBorderDxfId="26">
  <tableColumns count="5">
    <tableColumn id="1" name="Object Code" dataDxfId="25"/>
    <tableColumn id="5" name="Object Code Description" dataDxfId="24"/>
    <tableColumn id="7" name="Description" dataDxfId="23" dataCellStyle="Currency"/>
    <tableColumn id="6" name="School Site or LEA Name" dataDxfId="22" dataCellStyle="Currency"/>
    <tableColumn id="3" name=" Expenditures " dataDxfId="21"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4.xml><?xml version="1.0" encoding="utf-8"?>
<table xmlns="http://schemas.openxmlformats.org/spreadsheetml/2006/main" id="4" name="Table35" displayName="Table35" ref="A6:E53" totalsRowShown="0" headerRowDxfId="20" headerRowBorderDxfId="19">
  <tableColumns count="5">
    <tableColumn id="1" name="Object Code" dataDxfId="18"/>
    <tableColumn id="5" name="Object Code Description" dataDxfId="17"/>
    <tableColumn id="7" name="Description" dataDxfId="16" dataCellStyle="Currency"/>
    <tableColumn id="6" name="School Site or LEA Name" dataDxfId="15" dataCellStyle="Currency"/>
    <tableColumn id="3" name=" Expenditures " dataDxfId="14"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5.xml><?xml version="1.0" encoding="utf-8"?>
<table xmlns="http://schemas.openxmlformats.org/spreadsheetml/2006/main" id="5" name="Table356" displayName="Table356" ref="A6:E17" totalsRowShown="0" headerRowDxfId="13" headerRowBorderDxfId="12">
  <tableColumns count="5">
    <tableColumn id="1" name="Object Code" dataDxfId="11"/>
    <tableColumn id="5" name="Object Code Description" dataDxfId="10"/>
    <tableColumn id="7" name="Description" dataDxfId="9" dataCellStyle="Currency"/>
    <tableColumn id="6" name="School Site or LEA Name" dataDxfId="8" dataCellStyle="Currency"/>
    <tableColumn id="3" name=" Expenditures " dataDxfId="7"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6.xml><?xml version="1.0" encoding="utf-8"?>
<table xmlns="http://schemas.openxmlformats.org/spreadsheetml/2006/main" id="6" name="Table3567" displayName="Table3567" ref="A6:E17" totalsRowShown="0" headerRowDxfId="6" headerRowBorderDxfId="5">
  <tableColumns count="5">
    <tableColumn id="1" name="Object Code" dataDxfId="4"/>
    <tableColumn id="5" name="Object Code Description" dataDxfId="3"/>
    <tableColumn id="7" name="Description" dataDxfId="2" dataCellStyle="Currency"/>
    <tableColumn id="6" name="School Site or LEA Name" dataDxfId="1" dataCellStyle="Currency"/>
    <tableColumn id="3" name=" Expenditures " dataDxfId="0"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Mbattle@stocktonusd.net" TargetMode="External"/><Relationship Id="rId1" Type="http://schemas.openxmlformats.org/officeDocument/2006/relationships/hyperlink" Target="mailto:jyarbrough@stocktonusd.ne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13" zoomScaleNormal="100" workbookViewId="0">
      <selection activeCell="C4" sqref="C4"/>
    </sheetView>
  </sheetViews>
  <sheetFormatPr defaultRowHeight="15" x14ac:dyDescent="0.25"/>
  <cols>
    <col min="1" max="1" width="89.42578125" customWidth="1"/>
  </cols>
  <sheetData>
    <row r="1" spans="1:2" ht="27.75" x14ac:dyDescent="0.4">
      <c r="A1" s="30" t="s">
        <v>5</v>
      </c>
    </row>
    <row r="2" spans="1:2" ht="27.75" x14ac:dyDescent="0.4">
      <c r="A2" s="30" t="s">
        <v>39</v>
      </c>
    </row>
    <row r="3" spans="1:2" ht="15.75" x14ac:dyDescent="0.25">
      <c r="A3" s="24" t="s">
        <v>1</v>
      </c>
    </row>
    <row r="4" spans="1:2" ht="30.6" customHeight="1" x14ac:dyDescent="0.25">
      <c r="A4" s="26" t="s">
        <v>3</v>
      </c>
    </row>
    <row r="5" spans="1:2" ht="15.75" x14ac:dyDescent="0.25">
      <c r="A5" s="25" t="s">
        <v>4</v>
      </c>
    </row>
    <row r="6" spans="1:2" ht="90.95" customHeight="1" x14ac:dyDescent="0.25">
      <c r="A6" s="49" t="s">
        <v>53</v>
      </c>
      <c r="B6" s="38"/>
    </row>
    <row r="7" spans="1:2" ht="15.75" x14ac:dyDescent="0.25">
      <c r="A7" s="39" t="s">
        <v>50</v>
      </c>
      <c r="B7" s="38"/>
    </row>
    <row r="8" spans="1:2" ht="136.5" x14ac:dyDescent="0.25">
      <c r="A8" s="43" t="s">
        <v>58</v>
      </c>
      <c r="B8" s="40"/>
    </row>
    <row r="9" spans="1:2" ht="166.5" x14ac:dyDescent="0.25">
      <c r="A9" s="43" t="s">
        <v>59</v>
      </c>
      <c r="B9" s="40"/>
    </row>
    <row r="10" spans="1:2" ht="91.5" x14ac:dyDescent="0.25">
      <c r="A10" s="52" t="s">
        <v>49</v>
      </c>
      <c r="B10" s="38"/>
    </row>
    <row r="11" spans="1:2" ht="15.75" x14ac:dyDescent="0.25">
      <c r="A11" s="41" t="s">
        <v>18</v>
      </c>
      <c r="B11" s="38"/>
    </row>
    <row r="12" spans="1:2" ht="31.5" customHeight="1" x14ac:dyDescent="0.25">
      <c r="A12" s="52" t="s">
        <v>62</v>
      </c>
      <c r="B12" s="38"/>
    </row>
    <row r="13" spans="1:2" ht="66.599999999999994" customHeight="1" x14ac:dyDescent="0.25">
      <c r="A13" s="44" t="s">
        <v>60</v>
      </c>
      <c r="B13" s="38"/>
    </row>
    <row r="14" spans="1:2" ht="66" customHeight="1" x14ac:dyDescent="0.25">
      <c r="A14" s="44" t="s">
        <v>61</v>
      </c>
      <c r="B14" s="38"/>
    </row>
    <row r="15" spans="1:2" ht="30.75" x14ac:dyDescent="0.25">
      <c r="A15" s="44" t="s">
        <v>57</v>
      </c>
      <c r="B15" s="38"/>
    </row>
    <row r="16" spans="1:2" x14ac:dyDescent="0.25">
      <c r="A16" s="38"/>
      <c r="B16" s="38"/>
    </row>
    <row r="17" spans="1:2" x14ac:dyDescent="0.25">
      <c r="A17" s="42"/>
      <c r="B17" s="3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Normal="100" workbookViewId="0">
      <selection activeCell="J12" sqref="J12"/>
    </sheetView>
  </sheetViews>
  <sheetFormatPr defaultRowHeight="15" x14ac:dyDescent="0.25"/>
  <cols>
    <col min="1" max="1" width="49.5703125" customWidth="1"/>
    <col min="2" max="2" width="50.42578125" customWidth="1"/>
  </cols>
  <sheetData>
    <row r="1" spans="1:2" ht="27.75" x14ac:dyDescent="0.4">
      <c r="A1" s="30" t="s">
        <v>32</v>
      </c>
    </row>
    <row r="2" spans="1:2" ht="15.75" x14ac:dyDescent="0.25">
      <c r="A2" s="33" t="s">
        <v>0</v>
      </c>
    </row>
    <row r="3" spans="1:2" ht="15.75" x14ac:dyDescent="0.25">
      <c r="A3" s="2" t="s">
        <v>1</v>
      </c>
    </row>
    <row r="4" spans="1:2" ht="32.450000000000003" customHeight="1" x14ac:dyDescent="0.25">
      <c r="A4" s="8" t="s">
        <v>3</v>
      </c>
    </row>
    <row r="5" spans="1:2" ht="30.6" customHeight="1" x14ac:dyDescent="0.25">
      <c r="A5" s="28" t="s">
        <v>38</v>
      </c>
      <c r="B5" s="29" t="s">
        <v>30</v>
      </c>
    </row>
    <row r="6" spans="1:2" ht="15.75" x14ac:dyDescent="0.25">
      <c r="A6" s="27" t="s">
        <v>31</v>
      </c>
      <c r="B6" s="7" t="s">
        <v>76</v>
      </c>
    </row>
    <row r="7" spans="1:2" ht="15.75" x14ac:dyDescent="0.25">
      <c r="A7" s="27" t="s">
        <v>13</v>
      </c>
      <c r="B7" s="7" t="s">
        <v>77</v>
      </c>
    </row>
    <row r="8" spans="1:2" ht="15.75" x14ac:dyDescent="0.25">
      <c r="A8" s="27" t="s">
        <v>14</v>
      </c>
      <c r="B8" s="68" t="s">
        <v>78</v>
      </c>
    </row>
    <row r="9" spans="1:2" ht="15.75" x14ac:dyDescent="0.25">
      <c r="A9" s="27" t="s">
        <v>15</v>
      </c>
      <c r="B9" s="69" t="s">
        <v>79</v>
      </c>
    </row>
    <row r="10" spans="1:2" ht="15.75" x14ac:dyDescent="0.25">
      <c r="A10" s="27" t="s">
        <v>29</v>
      </c>
      <c r="B10" s="70" t="s">
        <v>80</v>
      </c>
    </row>
    <row r="11" spans="1:2" ht="15.75" x14ac:dyDescent="0.25">
      <c r="A11" s="27" t="s">
        <v>16</v>
      </c>
      <c r="B11" s="71" t="s">
        <v>81</v>
      </c>
    </row>
    <row r="12" spans="1:2" ht="15.75" x14ac:dyDescent="0.25">
      <c r="A12" s="27" t="s">
        <v>17</v>
      </c>
      <c r="B12" s="72" t="s">
        <v>82</v>
      </c>
    </row>
  </sheetData>
  <hyperlinks>
    <hyperlink ref="B9" r:id="rId1"/>
    <hyperlink ref="B12" r:id="rId2"/>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
  <sheetViews>
    <sheetView zoomScaleNormal="100" workbookViewId="0">
      <selection activeCell="E15" sqref="E15"/>
    </sheetView>
  </sheetViews>
  <sheetFormatPr defaultRowHeight="15" x14ac:dyDescent="0.25"/>
  <cols>
    <col min="1" max="1" width="14.140625" customWidth="1"/>
    <col min="2" max="2" width="22.7109375" customWidth="1"/>
    <col min="3" max="3" width="18.85546875" customWidth="1"/>
    <col min="4" max="9" width="15.5703125" customWidth="1"/>
  </cols>
  <sheetData>
    <row r="1" spans="1:9" ht="27.75" x14ac:dyDescent="0.4">
      <c r="A1" s="30" t="s">
        <v>45</v>
      </c>
    </row>
    <row r="2" spans="1:9" ht="26.25" x14ac:dyDescent="0.4">
      <c r="A2" s="35" t="s">
        <v>44</v>
      </c>
    </row>
    <row r="3" spans="1:9" ht="15.75" x14ac:dyDescent="0.25">
      <c r="A3" s="33" t="s">
        <v>0</v>
      </c>
    </row>
    <row r="4" spans="1:9" ht="15.75" x14ac:dyDescent="0.25">
      <c r="A4" s="2" t="s">
        <v>1</v>
      </c>
    </row>
    <row r="5" spans="1:9" ht="30.6" customHeight="1" thickBot="1" x14ac:dyDescent="0.3">
      <c r="A5" s="8" t="s">
        <v>3</v>
      </c>
      <c r="C5" s="67" t="s">
        <v>75</v>
      </c>
    </row>
    <row r="6" spans="1:9" ht="48" thickBot="1" x14ac:dyDescent="0.3">
      <c r="A6" s="20" t="s">
        <v>6</v>
      </c>
      <c r="B6" s="23" t="s">
        <v>7</v>
      </c>
      <c r="C6" s="20" t="s">
        <v>47</v>
      </c>
      <c r="D6" s="9" t="s">
        <v>21</v>
      </c>
      <c r="E6" s="20" t="s">
        <v>22</v>
      </c>
      <c r="F6" s="9" t="s">
        <v>23</v>
      </c>
      <c r="G6" s="20" t="s">
        <v>24</v>
      </c>
      <c r="H6" s="9" t="s">
        <v>25</v>
      </c>
      <c r="I6" s="20" t="s">
        <v>26</v>
      </c>
    </row>
    <row r="7" spans="1:9" ht="31.5" x14ac:dyDescent="0.25">
      <c r="A7" s="10">
        <v>1000</v>
      </c>
      <c r="B7" s="11" t="s">
        <v>8</v>
      </c>
      <c r="C7" s="57">
        <v>700494.08</v>
      </c>
      <c r="D7" s="58">
        <v>11973.74</v>
      </c>
      <c r="E7" s="58">
        <v>43154.23</v>
      </c>
      <c r="F7" s="58">
        <v>0</v>
      </c>
      <c r="G7" s="58">
        <v>0</v>
      </c>
      <c r="H7" s="57">
        <f>SUM(Table2[[#This Row],[Quarter 1 Expenditures]:[Quarter 4 Expenditures]])</f>
        <v>55127.97</v>
      </c>
      <c r="I7" s="57">
        <f>C7-H7</f>
        <v>645366.11</v>
      </c>
    </row>
    <row r="8" spans="1:9" ht="15.75" x14ac:dyDescent="0.25">
      <c r="A8" s="10">
        <v>2000</v>
      </c>
      <c r="B8" s="11" t="s">
        <v>9</v>
      </c>
      <c r="C8" s="57">
        <v>156802.4</v>
      </c>
      <c r="D8" s="58">
        <v>799.69</v>
      </c>
      <c r="E8" s="58">
        <v>8875.94</v>
      </c>
      <c r="F8" s="58">
        <v>0</v>
      </c>
      <c r="G8" s="58">
        <v>0</v>
      </c>
      <c r="H8" s="57">
        <f>SUM(Table2[[#This Row],[Quarter 1 Expenditures]:[Quarter 4 Expenditures]])</f>
        <v>9675.630000000001</v>
      </c>
      <c r="I8" s="57">
        <f t="shared" ref="I8:I11" si="0">C8-H8</f>
        <v>147126.76999999999</v>
      </c>
    </row>
    <row r="9" spans="1:9" ht="15.75" x14ac:dyDescent="0.25">
      <c r="A9" s="10">
        <v>3000</v>
      </c>
      <c r="B9" s="11" t="s">
        <v>10</v>
      </c>
      <c r="C9" s="57">
        <v>208232.62</v>
      </c>
      <c r="D9" s="58">
        <v>1213.19</v>
      </c>
      <c r="E9" s="58">
        <v>9183.19</v>
      </c>
      <c r="F9" s="58">
        <v>0</v>
      </c>
      <c r="G9" s="58">
        <v>0</v>
      </c>
      <c r="H9" s="57">
        <f>SUM(Table2[[#This Row],[Quarter 1 Expenditures]:[Quarter 4 Expenditures]])</f>
        <v>10396.380000000001</v>
      </c>
      <c r="I9" s="57">
        <f t="shared" si="0"/>
        <v>197836.24</v>
      </c>
    </row>
    <row r="10" spans="1:9" ht="31.5" x14ac:dyDescent="0.25">
      <c r="A10" s="10">
        <v>4000</v>
      </c>
      <c r="B10" s="11" t="s">
        <v>11</v>
      </c>
      <c r="C10" s="57">
        <v>352822.53</v>
      </c>
      <c r="D10" s="58">
        <v>0</v>
      </c>
      <c r="E10" s="58">
        <v>141062.87</v>
      </c>
      <c r="F10" s="58">
        <v>0</v>
      </c>
      <c r="G10" s="58">
        <v>0</v>
      </c>
      <c r="H10" s="57">
        <f>SUM(Table2[[#This Row],[Quarter 1 Expenditures]:[Quarter 4 Expenditures]])</f>
        <v>141062.87</v>
      </c>
      <c r="I10" s="57">
        <f t="shared" si="0"/>
        <v>211759.66000000003</v>
      </c>
    </row>
    <row r="11" spans="1:9" ht="94.5" x14ac:dyDescent="0.25">
      <c r="A11" s="10">
        <v>5000</v>
      </c>
      <c r="B11" s="11" t="s">
        <v>27</v>
      </c>
      <c r="C11" s="57">
        <v>134859</v>
      </c>
      <c r="D11" s="58">
        <v>0</v>
      </c>
      <c r="E11" s="58">
        <v>8349</v>
      </c>
      <c r="F11" s="58">
        <v>0</v>
      </c>
      <c r="G11" s="58">
        <v>0</v>
      </c>
      <c r="H11" s="57">
        <f>SUM(Table2[[#This Row],[Quarter 1 Expenditures]:[Quarter 4 Expenditures]])</f>
        <v>8349</v>
      </c>
      <c r="I11" s="57">
        <f t="shared" si="0"/>
        <v>126510</v>
      </c>
    </row>
    <row r="12" spans="1:9" ht="63" x14ac:dyDescent="0.25">
      <c r="A12" s="10">
        <v>5100</v>
      </c>
      <c r="B12" s="11" t="s">
        <v>46</v>
      </c>
      <c r="C12" s="57">
        <v>73924.72</v>
      </c>
      <c r="D12" s="58">
        <v>0</v>
      </c>
      <c r="E12" s="58">
        <v>0</v>
      </c>
      <c r="F12" s="58">
        <v>0</v>
      </c>
      <c r="G12" s="58">
        <v>0</v>
      </c>
      <c r="H12" s="57">
        <f>SUM(Table2[[#This Row],[Quarter 1 Expenditures]:[Quarter 4 Expenditures]])</f>
        <v>0</v>
      </c>
      <c r="I12" s="57">
        <f>C12-H12</f>
        <v>73924.72</v>
      </c>
    </row>
    <row r="13" spans="1:9" ht="31.5" x14ac:dyDescent="0.25">
      <c r="A13" s="22">
        <v>5200</v>
      </c>
      <c r="B13" s="21" t="s">
        <v>55</v>
      </c>
      <c r="C13" s="57">
        <v>0</v>
      </c>
      <c r="D13" s="57">
        <v>0</v>
      </c>
      <c r="E13" s="57">
        <v>0</v>
      </c>
      <c r="F13" s="57">
        <v>0</v>
      </c>
      <c r="G13" s="57">
        <v>0</v>
      </c>
      <c r="H13" s="57">
        <f>SUM(Table2[[#This Row],[Quarter 1 Expenditures]:[Quarter 4 Expenditures]])</f>
        <v>0</v>
      </c>
      <c r="I13" s="57">
        <f t="shared" ref="I13" si="1">C13-H13</f>
        <v>0</v>
      </c>
    </row>
    <row r="14" spans="1:9" ht="63" x14ac:dyDescent="0.25">
      <c r="A14" s="22">
        <v>5800</v>
      </c>
      <c r="B14" s="21" t="s">
        <v>56</v>
      </c>
      <c r="C14" s="57">
        <v>0</v>
      </c>
      <c r="D14" s="57">
        <v>0</v>
      </c>
      <c r="E14" s="57">
        <v>0</v>
      </c>
      <c r="F14" s="57">
        <v>0</v>
      </c>
      <c r="G14" s="57">
        <v>0</v>
      </c>
      <c r="H14" s="57">
        <f>SUM(Table2[[#This Row],[Quarter 1 Expenditures]:[Quarter 4 Expenditures]])</f>
        <v>0</v>
      </c>
      <c r="I14" s="57">
        <f>C14-H14</f>
        <v>0</v>
      </c>
    </row>
    <row r="15" spans="1:9" ht="47.25" x14ac:dyDescent="0.25">
      <c r="A15" s="13">
        <v>6000</v>
      </c>
      <c r="B15" s="14" t="s">
        <v>51</v>
      </c>
      <c r="C15" s="57">
        <v>0</v>
      </c>
      <c r="D15" s="57">
        <v>0</v>
      </c>
      <c r="E15" s="57">
        <v>0</v>
      </c>
      <c r="F15" s="57">
        <v>0</v>
      </c>
      <c r="G15" s="57">
        <v>0</v>
      </c>
      <c r="H15" s="57">
        <f>SUM(Table2[[#This Row],[Quarter 1 Expenditures]:[Quarter 4 Expenditures]])</f>
        <v>0</v>
      </c>
      <c r="I15" s="57">
        <f t="shared" ref="I15:I16" si="2">C15-H15</f>
        <v>0</v>
      </c>
    </row>
    <row r="16" spans="1:9" ht="15.75" x14ac:dyDescent="0.25">
      <c r="A16" s="13">
        <v>7000</v>
      </c>
      <c r="B16" s="14" t="s">
        <v>48</v>
      </c>
      <c r="C16" s="56">
        <v>67564.649999999994</v>
      </c>
      <c r="D16" s="57">
        <v>583.05999999999995</v>
      </c>
      <c r="E16" s="57">
        <v>9162.2000000000007</v>
      </c>
      <c r="F16" s="57">
        <v>0</v>
      </c>
      <c r="G16" s="57">
        <v>0</v>
      </c>
      <c r="H16" s="57">
        <f>SUM(Table2[[#This Row],[Quarter 1 Expenditures]:[Quarter 4 Expenditures]])</f>
        <v>9745.26</v>
      </c>
      <c r="I16" s="57">
        <f t="shared" si="2"/>
        <v>57819.389999999992</v>
      </c>
    </row>
    <row r="17" spans="1:9" ht="31.5" x14ac:dyDescent="0.25">
      <c r="A17" s="12" t="s">
        <v>33</v>
      </c>
      <c r="B17" s="12" t="s">
        <v>28</v>
      </c>
      <c r="C17" s="59">
        <f>SUM(C7:C16)</f>
        <v>1694700</v>
      </c>
      <c r="D17" s="59">
        <f>SUM(D7:D16)</f>
        <v>14569.68</v>
      </c>
      <c r="E17" s="59">
        <f t="shared" ref="E17:G17" si="3">SUM(E7:E16)</f>
        <v>219787.43000000002</v>
      </c>
      <c r="F17" s="59">
        <f t="shared" si="3"/>
        <v>0</v>
      </c>
      <c r="G17" s="59">
        <f t="shared" si="3"/>
        <v>0</v>
      </c>
      <c r="H17" s="60">
        <f>SUM(Table2[[#This Row],[Quarter 1 Expenditures]:[Quarter 4 Expenditures]])</f>
        <v>234357.11000000002</v>
      </c>
      <c r="I17" s="60">
        <f>C17-H17</f>
        <v>1460342.89</v>
      </c>
    </row>
  </sheetData>
  <pageMargins left="0.7" right="0.7" top="0.75" bottom="0.75" header="0.3" footer="0.3"/>
  <pageSetup scale="82"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topLeftCell="A25" zoomScale="99" zoomScaleNormal="99" workbookViewId="0">
      <selection activeCell="D26" sqref="D26"/>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 min="7" max="7" width="29.140625" customWidth="1"/>
    <col min="9" max="9" width="19.140625" customWidth="1"/>
    <col min="10" max="10" width="21.140625" customWidth="1"/>
  </cols>
  <sheetData>
    <row r="1" spans="1:7" ht="27.75" x14ac:dyDescent="0.4">
      <c r="A1" s="31" t="s">
        <v>40</v>
      </c>
      <c r="B1" s="3"/>
      <c r="G1" s="64"/>
    </row>
    <row r="2" spans="1:7" ht="26.25" x14ac:dyDescent="0.4">
      <c r="A2" s="32" t="s">
        <v>35</v>
      </c>
      <c r="B2" s="3"/>
      <c r="G2" s="64"/>
    </row>
    <row r="3" spans="1:7" ht="15.75" x14ac:dyDescent="0.25">
      <c r="A3" s="33" t="s">
        <v>0</v>
      </c>
      <c r="B3" s="1"/>
      <c r="G3" s="64"/>
    </row>
    <row r="4" spans="1:7" ht="15.75" x14ac:dyDescent="0.25">
      <c r="A4" s="2" t="s">
        <v>1</v>
      </c>
      <c r="B4" s="1"/>
      <c r="G4" s="64"/>
    </row>
    <row r="5" spans="1:7" ht="30" customHeight="1" thickBot="1" x14ac:dyDescent="0.3">
      <c r="A5" s="5" t="s">
        <v>2</v>
      </c>
      <c r="B5" s="4"/>
      <c r="G5" s="64"/>
    </row>
    <row r="6" spans="1:7" ht="32.25" thickBot="1" x14ac:dyDescent="0.3">
      <c r="A6" s="6" t="s">
        <v>6</v>
      </c>
      <c r="B6" s="17" t="s">
        <v>7</v>
      </c>
      <c r="C6" s="19" t="s">
        <v>54</v>
      </c>
      <c r="D6" s="18" t="s">
        <v>19</v>
      </c>
      <c r="E6" s="19" t="s">
        <v>20</v>
      </c>
      <c r="G6" s="64"/>
    </row>
    <row r="7" spans="1:7" ht="15.75" x14ac:dyDescent="0.25">
      <c r="A7" s="13">
        <v>1000</v>
      </c>
      <c r="B7" s="14" t="s">
        <v>8</v>
      </c>
      <c r="C7" s="45"/>
      <c r="D7" s="51" t="s">
        <v>63</v>
      </c>
      <c r="E7" s="53">
        <v>0</v>
      </c>
      <c r="G7" s="64"/>
    </row>
    <row r="8" spans="1:7" ht="15.75" x14ac:dyDescent="0.25">
      <c r="A8" s="13">
        <v>1000</v>
      </c>
      <c r="B8" s="14" t="s">
        <v>8</v>
      </c>
      <c r="C8" s="45"/>
      <c r="D8" s="51" t="s">
        <v>64</v>
      </c>
      <c r="E8" s="53">
        <v>0</v>
      </c>
      <c r="G8" s="64"/>
    </row>
    <row r="9" spans="1:7" ht="15.75" x14ac:dyDescent="0.25">
      <c r="A9" s="13">
        <v>1000</v>
      </c>
      <c r="B9" s="14" t="s">
        <v>8</v>
      </c>
      <c r="C9" s="45"/>
      <c r="D9" s="51" t="s">
        <v>65</v>
      </c>
      <c r="E9" s="53">
        <v>0</v>
      </c>
      <c r="G9" s="64"/>
    </row>
    <row r="10" spans="1:7" ht="15.75" x14ac:dyDescent="0.25">
      <c r="A10" s="13">
        <v>1000</v>
      </c>
      <c r="B10" s="14" t="s">
        <v>8</v>
      </c>
      <c r="C10" s="45"/>
      <c r="D10" s="51" t="s">
        <v>66</v>
      </c>
      <c r="E10" s="53">
        <v>0</v>
      </c>
      <c r="G10" s="64"/>
    </row>
    <row r="11" spans="1:7" ht="15.75" x14ac:dyDescent="0.25">
      <c r="A11" s="13">
        <v>1000</v>
      </c>
      <c r="B11" s="14" t="s">
        <v>8</v>
      </c>
      <c r="C11" s="45"/>
      <c r="D11" s="51" t="s">
        <v>67</v>
      </c>
      <c r="E11" s="53">
        <v>0</v>
      </c>
      <c r="G11" s="64"/>
    </row>
    <row r="12" spans="1:7" ht="30" x14ac:dyDescent="0.25">
      <c r="A12" s="13">
        <v>1000</v>
      </c>
      <c r="B12" s="14" t="s">
        <v>8</v>
      </c>
      <c r="C12" s="61" t="s">
        <v>73</v>
      </c>
      <c r="D12" s="51" t="s">
        <v>68</v>
      </c>
      <c r="E12" s="53">
        <v>8735.5</v>
      </c>
      <c r="G12" s="65">
        <f>SUM(E7:E13)</f>
        <v>11973.74</v>
      </c>
    </row>
    <row r="13" spans="1:7" ht="15.75" x14ac:dyDescent="0.25">
      <c r="A13" s="13">
        <v>1000</v>
      </c>
      <c r="B13" s="14" t="s">
        <v>8</v>
      </c>
      <c r="C13" s="51" t="s">
        <v>72</v>
      </c>
      <c r="D13" s="51" t="s">
        <v>69</v>
      </c>
      <c r="E13" s="53">
        <v>3238.24</v>
      </c>
      <c r="G13" s="64"/>
    </row>
    <row r="14" spans="1:7" ht="15.75" x14ac:dyDescent="0.25">
      <c r="A14" s="13">
        <v>2000</v>
      </c>
      <c r="B14" s="14" t="s">
        <v>9</v>
      </c>
      <c r="C14" s="51" t="s">
        <v>70</v>
      </c>
      <c r="D14" s="51" t="s">
        <v>63</v>
      </c>
      <c r="E14" s="53">
        <v>799.69</v>
      </c>
      <c r="G14" s="64"/>
    </row>
    <row r="15" spans="1:7" ht="15.75" x14ac:dyDescent="0.25">
      <c r="A15" s="13">
        <v>2000</v>
      </c>
      <c r="B15" s="14" t="s">
        <v>9</v>
      </c>
      <c r="C15" s="45"/>
      <c r="D15" s="51" t="s">
        <v>64</v>
      </c>
      <c r="E15" s="53">
        <v>0</v>
      </c>
      <c r="G15" s="64"/>
    </row>
    <row r="16" spans="1:7" ht="15.75" x14ac:dyDescent="0.25">
      <c r="A16" s="13">
        <v>2000</v>
      </c>
      <c r="B16" s="14" t="s">
        <v>9</v>
      </c>
      <c r="C16" s="45"/>
      <c r="D16" s="51" t="s">
        <v>65</v>
      </c>
      <c r="E16" s="53">
        <v>0</v>
      </c>
      <c r="G16" s="64"/>
    </row>
    <row r="17" spans="1:7" ht="15.75" x14ac:dyDescent="0.25">
      <c r="A17" s="13">
        <v>2000</v>
      </c>
      <c r="B17" s="14" t="s">
        <v>9</v>
      </c>
      <c r="C17" s="45"/>
      <c r="D17" s="51" t="s">
        <v>66</v>
      </c>
      <c r="E17" s="53">
        <v>0</v>
      </c>
      <c r="G17" s="64"/>
    </row>
    <row r="18" spans="1:7" ht="15.75" x14ac:dyDescent="0.25">
      <c r="A18" s="13">
        <v>2000</v>
      </c>
      <c r="B18" s="14" t="s">
        <v>9</v>
      </c>
      <c r="C18" s="45"/>
      <c r="D18" s="51" t="s">
        <v>67</v>
      </c>
      <c r="E18" s="53">
        <v>0</v>
      </c>
      <c r="G18" s="64"/>
    </row>
    <row r="19" spans="1:7" ht="15.75" x14ac:dyDescent="0.25">
      <c r="A19" s="13">
        <v>2000</v>
      </c>
      <c r="B19" s="14" t="s">
        <v>9</v>
      </c>
      <c r="C19" s="45"/>
      <c r="D19" s="51" t="s">
        <v>68</v>
      </c>
      <c r="E19" s="53">
        <v>0</v>
      </c>
      <c r="G19" s="64"/>
    </row>
    <row r="20" spans="1:7" ht="15.75" x14ac:dyDescent="0.25">
      <c r="A20" s="13">
        <v>2000</v>
      </c>
      <c r="B20" s="14" t="s">
        <v>9</v>
      </c>
      <c r="C20" s="51"/>
      <c r="D20" s="51" t="s">
        <v>69</v>
      </c>
      <c r="E20" s="53">
        <v>0</v>
      </c>
      <c r="G20" s="65">
        <f>SUM(E14:E20)</f>
        <v>799.69</v>
      </c>
    </row>
    <row r="21" spans="1:7" ht="15.75" x14ac:dyDescent="0.25">
      <c r="A21" s="13">
        <v>3000</v>
      </c>
      <c r="B21" s="14" t="s">
        <v>10</v>
      </c>
      <c r="C21" s="51" t="s">
        <v>71</v>
      </c>
      <c r="D21" s="51" t="s">
        <v>63</v>
      </c>
      <c r="E21" s="53">
        <v>68.14</v>
      </c>
      <c r="G21" s="64"/>
    </row>
    <row r="22" spans="1:7" ht="15.75" x14ac:dyDescent="0.25">
      <c r="A22" s="13">
        <v>3000</v>
      </c>
      <c r="B22" s="14" t="s">
        <v>10</v>
      </c>
      <c r="C22" s="45"/>
      <c r="D22" s="51" t="s">
        <v>64</v>
      </c>
      <c r="E22" s="53">
        <v>0</v>
      </c>
      <c r="G22" s="64"/>
    </row>
    <row r="23" spans="1:7" ht="15.75" x14ac:dyDescent="0.25">
      <c r="A23" s="13">
        <v>3000</v>
      </c>
      <c r="B23" s="14" t="s">
        <v>10</v>
      </c>
      <c r="C23" s="45"/>
      <c r="D23" s="51" t="s">
        <v>65</v>
      </c>
      <c r="E23" s="53">
        <v>0</v>
      </c>
      <c r="G23" s="64"/>
    </row>
    <row r="24" spans="1:7" ht="15.75" x14ac:dyDescent="0.25">
      <c r="A24" s="13">
        <v>3000</v>
      </c>
      <c r="B24" s="14" t="s">
        <v>10</v>
      </c>
      <c r="C24" s="45"/>
      <c r="D24" s="51" t="s">
        <v>66</v>
      </c>
      <c r="E24" s="53">
        <v>0</v>
      </c>
      <c r="G24" s="64"/>
    </row>
    <row r="25" spans="1:7" ht="15.75" x14ac:dyDescent="0.25">
      <c r="A25" s="13">
        <v>3000</v>
      </c>
      <c r="B25" s="14" t="s">
        <v>10</v>
      </c>
      <c r="C25" s="45"/>
      <c r="D25" s="51" t="s">
        <v>67</v>
      </c>
      <c r="E25" s="53">
        <v>0</v>
      </c>
      <c r="G25" s="64"/>
    </row>
    <row r="26" spans="1:7" ht="15.75" x14ac:dyDescent="0.25">
      <c r="A26" s="13">
        <v>3000</v>
      </c>
      <c r="B26" s="14" t="s">
        <v>10</v>
      </c>
      <c r="C26" s="51" t="s">
        <v>71</v>
      </c>
      <c r="D26" s="51" t="s">
        <v>68</v>
      </c>
      <c r="E26" s="53">
        <v>905.48</v>
      </c>
      <c r="G26" s="64"/>
    </row>
    <row r="27" spans="1:7" ht="15.75" x14ac:dyDescent="0.25">
      <c r="A27" s="13">
        <v>3000</v>
      </c>
      <c r="B27" s="14" t="s">
        <v>10</v>
      </c>
      <c r="C27" s="51" t="s">
        <v>71</v>
      </c>
      <c r="D27" s="51" t="s">
        <v>69</v>
      </c>
      <c r="E27" s="53">
        <v>239.57</v>
      </c>
      <c r="G27" s="65">
        <f>SUM(E21:E27)</f>
        <v>1213.19</v>
      </c>
    </row>
    <row r="28" spans="1:7" ht="15.75" x14ac:dyDescent="0.25">
      <c r="A28" s="13">
        <v>4000</v>
      </c>
      <c r="B28" s="14" t="s">
        <v>11</v>
      </c>
      <c r="C28" s="45"/>
      <c r="D28" s="45"/>
      <c r="E28" s="53">
        <v>0</v>
      </c>
      <c r="G28" s="64"/>
    </row>
    <row r="29" spans="1:7" ht="63" x14ac:dyDescent="0.25">
      <c r="A29" s="13">
        <v>5000</v>
      </c>
      <c r="B29" s="14" t="s">
        <v>52</v>
      </c>
      <c r="C29" s="45"/>
      <c r="D29" s="45"/>
      <c r="E29" s="53">
        <v>0</v>
      </c>
      <c r="G29" s="64"/>
    </row>
    <row r="30" spans="1:7" ht="47.25" x14ac:dyDescent="0.25">
      <c r="A30" s="22">
        <v>5100</v>
      </c>
      <c r="B30" s="21" t="s">
        <v>46</v>
      </c>
      <c r="C30" s="46"/>
      <c r="D30" s="46"/>
      <c r="E30" s="53">
        <v>0</v>
      </c>
      <c r="G30" s="64"/>
    </row>
    <row r="31" spans="1:7" ht="31.5" x14ac:dyDescent="0.25">
      <c r="A31" s="22">
        <v>5200</v>
      </c>
      <c r="B31" s="21" t="s">
        <v>55</v>
      </c>
      <c r="C31" s="50"/>
      <c r="D31" s="51"/>
      <c r="E31" s="54">
        <v>0</v>
      </c>
      <c r="G31" s="64"/>
    </row>
    <row r="32" spans="1:7" ht="47.25" x14ac:dyDescent="0.25">
      <c r="A32" s="22">
        <v>5800</v>
      </c>
      <c r="B32" s="21" t="s">
        <v>56</v>
      </c>
      <c r="C32" s="50"/>
      <c r="D32" s="51"/>
      <c r="E32" s="54">
        <v>0</v>
      </c>
      <c r="G32" s="64"/>
    </row>
    <row r="33" spans="1:12" ht="31.5" x14ac:dyDescent="0.25">
      <c r="A33" s="13">
        <v>6000</v>
      </c>
      <c r="B33" s="14" t="s">
        <v>51</v>
      </c>
      <c r="C33" s="15"/>
      <c r="D33" s="45"/>
      <c r="E33" s="53">
        <v>0</v>
      </c>
      <c r="G33" s="64"/>
    </row>
    <row r="34" spans="1:12" ht="15.75" x14ac:dyDescent="0.25">
      <c r="A34" s="13">
        <v>7000</v>
      </c>
      <c r="B34" s="14" t="s">
        <v>48</v>
      </c>
      <c r="C34" s="37">
        <v>4.3499999999999997E-2</v>
      </c>
      <c r="D34" s="51" t="s">
        <v>63</v>
      </c>
      <c r="E34" s="53">
        <v>36.18</v>
      </c>
      <c r="G34" s="64"/>
    </row>
    <row r="35" spans="1:12" ht="15.75" x14ac:dyDescent="0.25">
      <c r="A35" s="13">
        <v>7000</v>
      </c>
      <c r="B35" s="14" t="s">
        <v>48</v>
      </c>
      <c r="C35" s="37">
        <v>4.3499999999999997E-2</v>
      </c>
      <c r="D35" s="51" t="s">
        <v>64</v>
      </c>
      <c r="E35" s="53"/>
      <c r="G35" s="64"/>
    </row>
    <row r="36" spans="1:12" ht="15.75" x14ac:dyDescent="0.25">
      <c r="A36" s="13">
        <v>7000</v>
      </c>
      <c r="B36" s="14" t="s">
        <v>48</v>
      </c>
      <c r="C36" s="37">
        <v>4.3499999999999997E-2</v>
      </c>
      <c r="D36" s="51" t="s">
        <v>65</v>
      </c>
      <c r="E36" s="53"/>
      <c r="G36" s="64"/>
    </row>
    <row r="37" spans="1:12" ht="15.75" x14ac:dyDescent="0.25">
      <c r="A37" s="13">
        <v>7000</v>
      </c>
      <c r="B37" s="14" t="s">
        <v>48</v>
      </c>
      <c r="C37" s="37">
        <v>4.3499999999999997E-2</v>
      </c>
      <c r="D37" s="51" t="s">
        <v>66</v>
      </c>
      <c r="E37" s="53"/>
      <c r="G37" s="64"/>
    </row>
    <row r="38" spans="1:12" ht="15.75" x14ac:dyDescent="0.25">
      <c r="A38" s="13">
        <v>7000</v>
      </c>
      <c r="B38" s="14" t="s">
        <v>48</v>
      </c>
      <c r="C38" s="37">
        <v>4.3499999999999997E-2</v>
      </c>
      <c r="D38" s="51" t="s">
        <v>67</v>
      </c>
      <c r="E38" s="53"/>
      <c r="G38" s="64"/>
    </row>
    <row r="39" spans="1:12" ht="15.75" x14ac:dyDescent="0.25">
      <c r="A39" s="13">
        <v>7000</v>
      </c>
      <c r="B39" s="14" t="s">
        <v>48</v>
      </c>
      <c r="C39" s="37">
        <v>4.3499999999999997E-2</v>
      </c>
      <c r="D39" s="51" t="s">
        <v>68</v>
      </c>
      <c r="E39" s="53">
        <v>401.9</v>
      </c>
      <c r="G39" s="64"/>
    </row>
    <row r="40" spans="1:12" ht="15.75" x14ac:dyDescent="0.25">
      <c r="A40" s="13">
        <v>7000</v>
      </c>
      <c r="B40" s="14" t="s">
        <v>48</v>
      </c>
      <c r="C40" s="37">
        <v>4.3499999999999997E-2</v>
      </c>
      <c r="D40" s="51" t="s">
        <v>69</v>
      </c>
      <c r="E40" s="53">
        <v>144.97999999999999</v>
      </c>
      <c r="G40" s="65">
        <f>SUM(E34:E40)</f>
        <v>583.05999999999995</v>
      </c>
      <c r="I40">
        <v>13986.62</v>
      </c>
    </row>
    <row r="41" spans="1:12" ht="15.75" x14ac:dyDescent="0.25">
      <c r="A41" s="16" t="s">
        <v>12</v>
      </c>
      <c r="B41" s="16" t="s">
        <v>28</v>
      </c>
      <c r="C41" s="47"/>
      <c r="D41" s="47"/>
      <c r="E41" s="55">
        <f>SUM(E7:E40)</f>
        <v>14569.679999999998</v>
      </c>
      <c r="G41" s="65">
        <f>SUM(G12:G40)</f>
        <v>14569.68</v>
      </c>
      <c r="H41">
        <v>1.0435000000000001</v>
      </c>
      <c r="I41" s="63">
        <f>I40/H41</f>
        <v>13403.564925730714</v>
      </c>
      <c r="J41" s="63">
        <f>SUM(Table3[[#This Row],[ Expenditures ]])-I41</f>
        <v>1166.1150742692844</v>
      </c>
    </row>
    <row r="42" spans="1:12" x14ac:dyDescent="0.25">
      <c r="G42" s="64"/>
    </row>
    <row r="43" spans="1:12" x14ac:dyDescent="0.25">
      <c r="G43" s="64"/>
    </row>
    <row r="44" spans="1:12" x14ac:dyDescent="0.25">
      <c r="G44" s="64"/>
    </row>
    <row r="45" spans="1:12" x14ac:dyDescent="0.25">
      <c r="G45" s="64"/>
    </row>
    <row r="46" spans="1:12" x14ac:dyDescent="0.25">
      <c r="G46" s="64"/>
    </row>
    <row r="47" spans="1:12" x14ac:dyDescent="0.25">
      <c r="G47" s="64"/>
    </row>
    <row r="48" spans="1:12" x14ac:dyDescent="0.25">
      <c r="G48" s="64"/>
      <c r="L48" t="s">
        <v>74</v>
      </c>
    </row>
    <row r="49" spans="7:12" x14ac:dyDescent="0.25">
      <c r="G49" s="66" t="s">
        <v>63</v>
      </c>
      <c r="I49" s="62">
        <f>SUM(E7+E14+E21)</f>
        <v>867.83</v>
      </c>
      <c r="J49">
        <v>1.0435000000000001</v>
      </c>
      <c r="K49" s="62">
        <f>SUM(I49/J49)</f>
        <v>831.65309056061324</v>
      </c>
      <c r="L49" s="62">
        <f>SUM(I49-K49)</f>
        <v>36.176909439386804</v>
      </c>
    </row>
    <row r="50" spans="7:12" x14ac:dyDescent="0.25">
      <c r="G50" s="66" t="s">
        <v>64</v>
      </c>
      <c r="J50">
        <v>1.0435000000000001</v>
      </c>
      <c r="K50" s="62">
        <f t="shared" ref="K50:K55" si="0">SUM(I50/J50)</f>
        <v>0</v>
      </c>
      <c r="L50" s="62">
        <f t="shared" ref="L50:L55" si="1">SUM(I50-K50)</f>
        <v>0</v>
      </c>
    </row>
    <row r="51" spans="7:12" x14ac:dyDescent="0.25">
      <c r="G51" s="66" t="s">
        <v>65</v>
      </c>
      <c r="J51">
        <v>1.0435000000000001</v>
      </c>
      <c r="K51" s="62">
        <f t="shared" si="0"/>
        <v>0</v>
      </c>
      <c r="L51" s="62">
        <f t="shared" si="1"/>
        <v>0</v>
      </c>
    </row>
    <row r="52" spans="7:12" x14ac:dyDescent="0.25">
      <c r="G52" s="66" t="s">
        <v>66</v>
      </c>
      <c r="J52">
        <v>1.0435000000000001</v>
      </c>
      <c r="K52" s="62">
        <f t="shared" si="0"/>
        <v>0</v>
      </c>
      <c r="L52" s="62">
        <f t="shared" si="1"/>
        <v>0</v>
      </c>
    </row>
    <row r="53" spans="7:12" x14ac:dyDescent="0.25">
      <c r="G53" s="66" t="s">
        <v>67</v>
      </c>
      <c r="J53">
        <v>1.0435000000000001</v>
      </c>
      <c r="K53" s="62">
        <f t="shared" si="0"/>
        <v>0</v>
      </c>
      <c r="L53" s="62">
        <f t="shared" si="1"/>
        <v>0</v>
      </c>
    </row>
    <row r="54" spans="7:12" x14ac:dyDescent="0.25">
      <c r="G54" s="66" t="s">
        <v>68</v>
      </c>
      <c r="I54" s="62">
        <f>SUM(E12+E19+E26)</f>
        <v>9640.98</v>
      </c>
      <c r="J54">
        <v>1.0435000000000001</v>
      </c>
      <c r="K54" s="62">
        <f t="shared" si="0"/>
        <v>9239.0800191662656</v>
      </c>
      <c r="L54" s="62">
        <f t="shared" si="1"/>
        <v>401.89998083373393</v>
      </c>
    </row>
    <row r="55" spans="7:12" x14ac:dyDescent="0.25">
      <c r="G55" s="66" t="s">
        <v>69</v>
      </c>
      <c r="I55" s="62">
        <f>SUM(E13+E20+E27)</f>
        <v>3477.81</v>
      </c>
      <c r="J55">
        <v>1.0435000000000001</v>
      </c>
      <c r="K55" s="62">
        <f t="shared" si="0"/>
        <v>3332.831816003833</v>
      </c>
      <c r="L55" s="62">
        <f t="shared" si="1"/>
        <v>144.97818399616699</v>
      </c>
    </row>
    <row r="56" spans="7:12" x14ac:dyDescent="0.25">
      <c r="I56" s="62">
        <f>SUM(I49:I55)</f>
        <v>13986.619999999999</v>
      </c>
      <c r="L56" s="62">
        <f>SUM(L49:L55)</f>
        <v>583.05507426928773</v>
      </c>
    </row>
  </sheetData>
  <pageMargins left="0.7" right="0.7" top="0.75" bottom="0.75" header="0.3" footer="0.3"/>
  <pageSetup scale="6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tabSelected="1" zoomScaleNormal="100" workbookViewId="0">
      <selection activeCell="H25" sqref="H25"/>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 min="6" max="6" width="25.5703125" customWidth="1"/>
    <col min="8" max="8" width="26.85546875" customWidth="1"/>
  </cols>
  <sheetData>
    <row r="1" spans="1:8" ht="27.75" x14ac:dyDescent="0.4">
      <c r="A1" s="31" t="s">
        <v>41</v>
      </c>
      <c r="B1" s="3"/>
    </row>
    <row r="2" spans="1:8" ht="26.25" x14ac:dyDescent="0.4">
      <c r="A2" s="32" t="s">
        <v>34</v>
      </c>
      <c r="B2" s="3"/>
    </row>
    <row r="3" spans="1:8" ht="15.75" x14ac:dyDescent="0.25">
      <c r="A3" s="33" t="s">
        <v>0</v>
      </c>
      <c r="B3" s="1"/>
    </row>
    <row r="4" spans="1:8" ht="15.75" x14ac:dyDescent="0.25">
      <c r="A4" s="2" t="s">
        <v>1</v>
      </c>
      <c r="B4" s="1"/>
    </row>
    <row r="5" spans="1:8" ht="30" customHeight="1" thickBot="1" x14ac:dyDescent="0.3">
      <c r="A5" s="5" t="s">
        <v>2</v>
      </c>
      <c r="B5" s="4"/>
    </row>
    <row r="6" spans="1:8" ht="32.25" thickBot="1" x14ac:dyDescent="0.3">
      <c r="A6" s="6" t="s">
        <v>6</v>
      </c>
      <c r="B6" s="17" t="s">
        <v>7</v>
      </c>
      <c r="C6" s="19" t="s">
        <v>54</v>
      </c>
      <c r="D6" s="18" t="s">
        <v>19</v>
      </c>
      <c r="E6" s="19" t="s">
        <v>20</v>
      </c>
    </row>
    <row r="7" spans="1:8" ht="15.75" x14ac:dyDescent="0.25">
      <c r="A7" s="13">
        <v>1000</v>
      </c>
      <c r="B7" s="14" t="s">
        <v>8</v>
      </c>
      <c r="C7" s="51" t="s">
        <v>72</v>
      </c>
      <c r="D7" s="51" t="s">
        <v>63</v>
      </c>
      <c r="E7" s="53">
        <v>12009.75</v>
      </c>
    </row>
    <row r="8" spans="1:8" ht="15.75" x14ac:dyDescent="0.25">
      <c r="A8" s="13"/>
      <c r="B8" s="14"/>
      <c r="C8" s="51" t="s">
        <v>90</v>
      </c>
      <c r="D8" s="51" t="s">
        <v>64</v>
      </c>
      <c r="E8" s="73">
        <f>5223.8+5600+266.31</f>
        <v>11090.109999999999</v>
      </c>
    </row>
    <row r="9" spans="1:8" ht="15.75" x14ac:dyDescent="0.25">
      <c r="A9" s="13"/>
      <c r="B9" s="14"/>
      <c r="C9" s="51" t="s">
        <v>89</v>
      </c>
      <c r="D9" s="51" t="s">
        <v>65</v>
      </c>
      <c r="E9" s="53">
        <v>2449.7800000000002</v>
      </c>
    </row>
    <row r="10" spans="1:8" ht="15.75" x14ac:dyDescent="0.25">
      <c r="A10" s="13"/>
      <c r="B10" s="14"/>
      <c r="C10" s="45"/>
      <c r="D10" s="51" t="s">
        <v>66</v>
      </c>
      <c r="E10" s="53">
        <v>0</v>
      </c>
    </row>
    <row r="11" spans="1:8" ht="15.75" x14ac:dyDescent="0.25">
      <c r="A11" s="13"/>
      <c r="B11" s="14"/>
      <c r="C11" s="51" t="s">
        <v>90</v>
      </c>
      <c r="D11" s="51" t="s">
        <v>67</v>
      </c>
      <c r="E11" s="53">
        <f>3585.61+3500</f>
        <v>7085.6100000000006</v>
      </c>
    </row>
    <row r="12" spans="1:8" ht="15.75" x14ac:dyDescent="0.25">
      <c r="A12" s="13"/>
      <c r="B12" s="14"/>
      <c r="C12" s="51" t="s">
        <v>72</v>
      </c>
      <c r="D12" s="51" t="s">
        <v>68</v>
      </c>
      <c r="E12" s="53">
        <v>2077.9299999999998</v>
      </c>
    </row>
    <row r="13" spans="1:8" ht="16.5" thickBot="1" x14ac:dyDescent="0.3">
      <c r="A13" s="74"/>
      <c r="B13" s="75"/>
      <c r="C13" s="77" t="s">
        <v>91</v>
      </c>
      <c r="D13" s="77" t="s">
        <v>69</v>
      </c>
      <c r="E13" s="78">
        <f>6899.67+1541.38</f>
        <v>8441.0499999999993</v>
      </c>
      <c r="F13" s="79">
        <f>SUM(E7:E13)</f>
        <v>43154.229999999996</v>
      </c>
      <c r="H13" s="62"/>
    </row>
    <row r="14" spans="1:8" ht="15.75" x14ac:dyDescent="0.25">
      <c r="A14" s="13">
        <v>2000</v>
      </c>
      <c r="B14" s="14" t="s">
        <v>9</v>
      </c>
      <c r="C14" s="51" t="s">
        <v>87</v>
      </c>
      <c r="D14" s="51" t="s">
        <v>63</v>
      </c>
      <c r="E14" s="53">
        <v>6211.95</v>
      </c>
    </row>
    <row r="15" spans="1:8" ht="15.75" x14ac:dyDescent="0.25">
      <c r="A15" s="13"/>
      <c r="B15" s="14"/>
      <c r="C15" s="51" t="s">
        <v>88</v>
      </c>
      <c r="D15" s="51" t="s">
        <v>64</v>
      </c>
      <c r="E15" s="53">
        <v>798.42</v>
      </c>
    </row>
    <row r="16" spans="1:8" ht="15.75" x14ac:dyDescent="0.25">
      <c r="A16" s="13"/>
      <c r="B16" s="14"/>
      <c r="C16" s="51" t="s">
        <v>87</v>
      </c>
      <c r="D16" s="51" t="s">
        <v>65</v>
      </c>
      <c r="E16" s="53">
        <v>21.18</v>
      </c>
    </row>
    <row r="17" spans="1:8" ht="15.75" x14ac:dyDescent="0.25">
      <c r="A17" s="13"/>
      <c r="B17" s="14"/>
      <c r="C17" s="45"/>
      <c r="D17" s="51" t="s">
        <v>66</v>
      </c>
      <c r="E17" s="53">
        <v>0</v>
      </c>
    </row>
    <row r="18" spans="1:8" ht="15.75" x14ac:dyDescent="0.25">
      <c r="A18" s="13"/>
      <c r="B18" s="14"/>
      <c r="C18" s="51" t="s">
        <v>92</v>
      </c>
      <c r="D18" s="51" t="s">
        <v>67</v>
      </c>
      <c r="E18" s="53">
        <f>979.59+864.8</f>
        <v>1844.3899999999999</v>
      </c>
    </row>
    <row r="19" spans="1:8" ht="15.75" x14ac:dyDescent="0.25">
      <c r="A19" s="13"/>
      <c r="B19" s="14"/>
      <c r="C19" s="45"/>
      <c r="D19" s="51" t="s">
        <v>68</v>
      </c>
      <c r="E19" s="53">
        <v>0</v>
      </c>
    </row>
    <row r="20" spans="1:8" ht="16.5" thickBot="1" x14ac:dyDescent="0.3">
      <c r="A20" s="74"/>
      <c r="B20" s="75"/>
      <c r="C20" s="76"/>
      <c r="D20" s="77" t="s">
        <v>69</v>
      </c>
      <c r="E20" s="80">
        <v>0</v>
      </c>
      <c r="F20" s="79">
        <f>SUM(E14:E20)</f>
        <v>8875.94</v>
      </c>
      <c r="H20" s="62"/>
    </row>
    <row r="21" spans="1:8" ht="15.75" x14ac:dyDescent="0.25">
      <c r="A21" s="13">
        <v>3000</v>
      </c>
      <c r="B21" s="14" t="s">
        <v>10</v>
      </c>
      <c r="C21" s="51" t="s">
        <v>72</v>
      </c>
      <c r="D21" s="51" t="s">
        <v>63</v>
      </c>
      <c r="E21" s="73">
        <f>720.48+6695.73</f>
        <v>7416.2099999999991</v>
      </c>
    </row>
    <row r="22" spans="1:8" ht="15.75" x14ac:dyDescent="0.25">
      <c r="A22" s="13"/>
      <c r="B22" s="14"/>
      <c r="C22" s="51" t="s">
        <v>90</v>
      </c>
      <c r="D22" s="51" t="s">
        <v>64</v>
      </c>
      <c r="E22" s="53">
        <f>546.42+56.11</f>
        <v>602.53</v>
      </c>
    </row>
    <row r="23" spans="1:8" ht="15.75" x14ac:dyDescent="0.25">
      <c r="A23" s="13"/>
      <c r="B23" s="14"/>
      <c r="C23" s="51" t="s">
        <v>89</v>
      </c>
      <c r="D23" s="51" t="s">
        <v>65</v>
      </c>
      <c r="E23" s="53">
        <f>180.82+7.21</f>
        <v>188.03</v>
      </c>
    </row>
    <row r="24" spans="1:8" ht="15.75" x14ac:dyDescent="0.25">
      <c r="A24" s="13"/>
      <c r="B24" s="14"/>
      <c r="C24" s="45"/>
      <c r="D24" s="51" t="s">
        <v>66</v>
      </c>
      <c r="E24" s="53">
        <v>0</v>
      </c>
    </row>
    <row r="25" spans="1:8" ht="15.75" x14ac:dyDescent="0.25">
      <c r="A25" s="13"/>
      <c r="B25" s="14"/>
      <c r="C25" s="51" t="s">
        <v>93</v>
      </c>
      <c r="D25" s="51" t="s">
        <v>67</v>
      </c>
      <c r="E25" s="53">
        <f>349.09+109.02</f>
        <v>458.10999999999996</v>
      </c>
    </row>
    <row r="26" spans="1:8" ht="15.75" x14ac:dyDescent="0.25">
      <c r="A26" s="13"/>
      <c r="B26" s="14"/>
      <c r="C26" s="51" t="s">
        <v>72</v>
      </c>
      <c r="D26" s="51" t="s">
        <v>68</v>
      </c>
      <c r="E26" s="53">
        <v>102.37</v>
      </c>
    </row>
    <row r="27" spans="1:8" ht="16.5" thickBot="1" x14ac:dyDescent="0.3">
      <c r="A27" s="74"/>
      <c r="B27" s="75"/>
      <c r="C27" s="77" t="s">
        <v>91</v>
      </c>
      <c r="D27" s="77" t="s">
        <v>69</v>
      </c>
      <c r="E27" s="78">
        <f>122.39+42.23+251.32</f>
        <v>415.94</v>
      </c>
      <c r="F27" s="79">
        <f>SUM(E21:E27)</f>
        <v>9183.19</v>
      </c>
      <c r="H27" s="62"/>
    </row>
    <row r="28" spans="1:8" ht="15.75" x14ac:dyDescent="0.25">
      <c r="A28" s="13">
        <v>4000</v>
      </c>
      <c r="B28" s="14" t="s">
        <v>11</v>
      </c>
      <c r="C28" s="51" t="s">
        <v>85</v>
      </c>
      <c r="D28" s="51" t="s">
        <v>63</v>
      </c>
      <c r="E28" s="53">
        <v>48710</v>
      </c>
    </row>
    <row r="29" spans="1:8" ht="15.75" x14ac:dyDescent="0.25">
      <c r="A29" s="13"/>
      <c r="B29" s="14"/>
      <c r="C29" s="51" t="s">
        <v>85</v>
      </c>
      <c r="D29" s="51" t="s">
        <v>64</v>
      </c>
      <c r="E29" s="53">
        <v>17628</v>
      </c>
    </row>
    <row r="30" spans="1:8" ht="15.75" x14ac:dyDescent="0.25">
      <c r="A30" s="13"/>
      <c r="B30" s="14"/>
      <c r="C30" s="51"/>
      <c r="D30" s="51" t="s">
        <v>65</v>
      </c>
      <c r="E30" s="53">
        <v>0</v>
      </c>
    </row>
    <row r="31" spans="1:8" ht="15.75" x14ac:dyDescent="0.25">
      <c r="A31" s="13"/>
      <c r="B31" s="14"/>
      <c r="C31" s="51" t="s">
        <v>85</v>
      </c>
      <c r="D31" s="51" t="s">
        <v>66</v>
      </c>
      <c r="E31" s="53">
        <v>19803.25</v>
      </c>
    </row>
    <row r="32" spans="1:8" ht="15.75" x14ac:dyDescent="0.25">
      <c r="A32" s="13"/>
      <c r="B32" s="14"/>
      <c r="C32" s="51" t="s">
        <v>86</v>
      </c>
      <c r="D32" s="51" t="s">
        <v>67</v>
      </c>
      <c r="E32" s="53">
        <v>9871.8700000000008</v>
      </c>
    </row>
    <row r="33" spans="1:8" ht="15.75" x14ac:dyDescent="0.25">
      <c r="A33" s="13"/>
      <c r="B33" s="14"/>
      <c r="C33" s="51" t="s">
        <v>85</v>
      </c>
      <c r="D33" s="51" t="s">
        <v>68</v>
      </c>
      <c r="E33" s="53">
        <v>18362.5</v>
      </c>
    </row>
    <row r="34" spans="1:8" ht="16.5" thickBot="1" x14ac:dyDescent="0.3">
      <c r="A34" s="74"/>
      <c r="B34" s="75"/>
      <c r="C34" s="77" t="s">
        <v>85</v>
      </c>
      <c r="D34" s="77" t="s">
        <v>69</v>
      </c>
      <c r="E34" s="78">
        <v>26687.25</v>
      </c>
      <c r="F34" s="79">
        <f>SUM(E28:E34)</f>
        <v>141062.87</v>
      </c>
      <c r="H34" s="62"/>
    </row>
    <row r="35" spans="1:8" ht="63" x14ac:dyDescent="0.25">
      <c r="A35" s="13">
        <v>5000</v>
      </c>
      <c r="B35" s="14" t="s">
        <v>52</v>
      </c>
      <c r="C35" s="51" t="s">
        <v>84</v>
      </c>
      <c r="D35" s="51" t="s">
        <v>63</v>
      </c>
      <c r="E35" s="73">
        <f>4080+2769</f>
        <v>6849</v>
      </c>
    </row>
    <row r="36" spans="1:8" ht="15.75" x14ac:dyDescent="0.25">
      <c r="A36" s="13"/>
      <c r="B36" s="14"/>
      <c r="C36" s="45"/>
      <c r="D36" s="51" t="s">
        <v>64</v>
      </c>
      <c r="E36" s="53">
        <v>0</v>
      </c>
    </row>
    <row r="37" spans="1:8" ht="15.75" x14ac:dyDescent="0.25">
      <c r="A37" s="13"/>
      <c r="B37" s="14"/>
      <c r="C37" s="45"/>
      <c r="D37" s="51" t="s">
        <v>65</v>
      </c>
      <c r="E37" s="53">
        <v>0</v>
      </c>
    </row>
    <row r="38" spans="1:8" ht="15.75" x14ac:dyDescent="0.25">
      <c r="A38" s="13"/>
      <c r="B38" s="14"/>
      <c r="C38" s="45"/>
      <c r="D38" s="51" t="s">
        <v>66</v>
      </c>
      <c r="E38" s="53">
        <v>0</v>
      </c>
    </row>
    <row r="39" spans="1:8" ht="15.75" x14ac:dyDescent="0.25">
      <c r="A39" s="13"/>
      <c r="B39" s="14"/>
      <c r="C39" s="45"/>
      <c r="D39" s="51" t="s">
        <v>67</v>
      </c>
      <c r="E39" s="53">
        <v>0</v>
      </c>
    </row>
    <row r="40" spans="1:8" ht="15.75" x14ac:dyDescent="0.25">
      <c r="A40" s="13"/>
      <c r="B40" s="14"/>
      <c r="C40" s="45"/>
      <c r="D40" s="51" t="s">
        <v>68</v>
      </c>
      <c r="E40" s="53">
        <v>0</v>
      </c>
    </row>
    <row r="41" spans="1:8" ht="16.5" thickBot="1" x14ac:dyDescent="0.3">
      <c r="A41" s="74"/>
      <c r="B41" s="75"/>
      <c r="C41" s="77" t="s">
        <v>83</v>
      </c>
      <c r="D41" s="77" t="s">
        <v>69</v>
      </c>
      <c r="E41" s="78">
        <v>1500</v>
      </c>
      <c r="F41" s="79">
        <f>SUM(E35:E41)</f>
        <v>8349</v>
      </c>
      <c r="H41" s="62"/>
    </row>
    <row r="42" spans="1:8" ht="47.25" x14ac:dyDescent="0.25">
      <c r="A42" s="22">
        <v>5100</v>
      </c>
      <c r="B42" s="21" t="s">
        <v>46</v>
      </c>
      <c r="C42" s="46"/>
      <c r="D42" s="46"/>
      <c r="E42" s="53">
        <v>0</v>
      </c>
    </row>
    <row r="43" spans="1:8" ht="31.5" x14ac:dyDescent="0.25">
      <c r="A43" s="22">
        <v>5200</v>
      </c>
      <c r="B43" s="21" t="s">
        <v>55</v>
      </c>
      <c r="C43" s="50"/>
      <c r="D43" s="51"/>
      <c r="E43" s="54">
        <v>0</v>
      </c>
    </row>
    <row r="44" spans="1:8" ht="47.25" x14ac:dyDescent="0.25">
      <c r="A44" s="22">
        <v>5800</v>
      </c>
      <c r="B44" s="21" t="s">
        <v>56</v>
      </c>
      <c r="C44" s="50"/>
      <c r="D44" s="51"/>
      <c r="E44" s="54">
        <v>0</v>
      </c>
    </row>
    <row r="45" spans="1:8" ht="31.5" x14ac:dyDescent="0.25">
      <c r="A45" s="81">
        <v>6000</v>
      </c>
      <c r="B45" s="82" t="s">
        <v>51</v>
      </c>
      <c r="C45" s="83"/>
      <c r="D45" s="83"/>
      <c r="E45" s="84">
        <v>0</v>
      </c>
      <c r="F45" s="85"/>
    </row>
    <row r="46" spans="1:8" ht="15.75" x14ac:dyDescent="0.25">
      <c r="A46" s="13">
        <v>7000</v>
      </c>
      <c r="B46" s="14" t="s">
        <v>48</v>
      </c>
      <c r="C46" s="36">
        <v>4.3499999999999997E-2</v>
      </c>
      <c r="D46" s="51" t="s">
        <v>63</v>
      </c>
      <c r="E46" s="53">
        <v>3532.07</v>
      </c>
    </row>
    <row r="47" spans="1:8" ht="15.75" x14ac:dyDescent="0.25">
      <c r="A47" s="13"/>
      <c r="B47" s="14"/>
      <c r="C47" s="36"/>
      <c r="D47" s="51" t="s">
        <v>64</v>
      </c>
      <c r="E47" s="53">
        <v>1310.18</v>
      </c>
    </row>
    <row r="48" spans="1:8" ht="15.75" x14ac:dyDescent="0.25">
      <c r="A48" s="13"/>
      <c r="B48" s="14"/>
      <c r="C48" s="36"/>
      <c r="D48" s="51" t="s">
        <v>65</v>
      </c>
      <c r="E48" s="53">
        <v>115.67</v>
      </c>
    </row>
    <row r="49" spans="1:6" ht="15.75" x14ac:dyDescent="0.25">
      <c r="A49" s="13"/>
      <c r="B49" s="14"/>
      <c r="C49" s="36"/>
      <c r="D49" s="51" t="s">
        <v>66</v>
      </c>
      <c r="E49" s="53">
        <v>861.44</v>
      </c>
    </row>
    <row r="50" spans="1:6" ht="15.75" x14ac:dyDescent="0.25">
      <c r="A50" s="13"/>
      <c r="B50" s="14"/>
      <c r="C50" s="36"/>
      <c r="D50" s="51" t="s">
        <v>67</v>
      </c>
      <c r="E50" s="53">
        <v>837.81</v>
      </c>
    </row>
    <row r="51" spans="1:6" ht="15.75" x14ac:dyDescent="0.25">
      <c r="A51" s="13"/>
      <c r="B51" s="14"/>
      <c r="C51" s="36"/>
      <c r="D51" s="51" t="s">
        <v>68</v>
      </c>
      <c r="E51" s="53">
        <v>893.61</v>
      </c>
    </row>
    <row r="52" spans="1:6" ht="15.75" x14ac:dyDescent="0.25">
      <c r="A52" s="13"/>
      <c r="B52" s="14"/>
      <c r="C52" s="36"/>
      <c r="D52" s="51" t="s">
        <v>69</v>
      </c>
      <c r="E52" s="53">
        <v>1611.42</v>
      </c>
      <c r="F52" s="62">
        <f>SUM(E46:E52)</f>
        <v>9162.2000000000007</v>
      </c>
    </row>
    <row r="53" spans="1:6" ht="15.75" x14ac:dyDescent="0.25">
      <c r="A53" s="16" t="s">
        <v>12</v>
      </c>
      <c r="B53" s="16" t="s">
        <v>28</v>
      </c>
      <c r="C53" s="47"/>
      <c r="D53" s="47"/>
      <c r="E53" s="55">
        <f>SUM(E7:E52)</f>
        <v>219787.43</v>
      </c>
      <c r="F53" s="62">
        <f>SUM(F13+F20+F27+F34+F41+F52)</f>
        <v>219787.43</v>
      </c>
    </row>
    <row r="54" spans="1:6" x14ac:dyDescent="0.25">
      <c r="F54" s="62"/>
    </row>
  </sheetData>
  <pageMargins left="0.25" right="0.25" top="0.25" bottom="0.25" header="0.3" footer="0.3"/>
  <pageSetup scale="63"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D8" sqref="D8"/>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s>
  <sheetData>
    <row r="1" spans="1:5" ht="27.75" x14ac:dyDescent="0.4">
      <c r="A1" s="31" t="s">
        <v>42</v>
      </c>
      <c r="B1" s="3"/>
    </row>
    <row r="2" spans="1:5" ht="26.25" x14ac:dyDescent="0.4">
      <c r="A2" s="32" t="s">
        <v>36</v>
      </c>
      <c r="B2" s="3"/>
    </row>
    <row r="3" spans="1:5" ht="15.75" x14ac:dyDescent="0.25">
      <c r="A3" s="33" t="s">
        <v>0</v>
      </c>
      <c r="B3" s="1"/>
    </row>
    <row r="4" spans="1:5" ht="15.75" x14ac:dyDescent="0.25">
      <c r="A4" s="2" t="s">
        <v>1</v>
      </c>
      <c r="B4" s="1"/>
    </row>
    <row r="5" spans="1:5" ht="30" customHeight="1" thickBot="1" x14ac:dyDescent="0.3">
      <c r="A5" s="5" t="s">
        <v>2</v>
      </c>
      <c r="B5" s="4"/>
    </row>
    <row r="6" spans="1:5" ht="32.25" thickBot="1" x14ac:dyDescent="0.3">
      <c r="A6" s="6" t="s">
        <v>6</v>
      </c>
      <c r="B6" s="17" t="s">
        <v>7</v>
      </c>
      <c r="C6" s="19" t="s">
        <v>54</v>
      </c>
      <c r="D6" s="18" t="s">
        <v>19</v>
      </c>
      <c r="E6" s="19" t="s">
        <v>20</v>
      </c>
    </row>
    <row r="7" spans="1:5" ht="15.75" x14ac:dyDescent="0.25">
      <c r="A7" s="13">
        <v>1000</v>
      </c>
      <c r="B7" s="14" t="s">
        <v>8</v>
      </c>
      <c r="C7" s="45"/>
      <c r="D7" s="45"/>
      <c r="E7" s="53">
        <v>0</v>
      </c>
    </row>
    <row r="8" spans="1:5" ht="15.75" x14ac:dyDescent="0.25">
      <c r="A8" s="13">
        <v>2000</v>
      </c>
      <c r="B8" s="14" t="s">
        <v>9</v>
      </c>
      <c r="C8" s="45"/>
      <c r="D8" s="45"/>
      <c r="E8" s="53">
        <v>0</v>
      </c>
    </row>
    <row r="9" spans="1:5" ht="15.75" x14ac:dyDescent="0.25">
      <c r="A9" s="13">
        <v>3000</v>
      </c>
      <c r="B9" s="14" t="s">
        <v>10</v>
      </c>
      <c r="C9" s="45"/>
      <c r="D9" s="45"/>
      <c r="E9" s="53">
        <v>0</v>
      </c>
    </row>
    <row r="10" spans="1:5" ht="15.75" x14ac:dyDescent="0.25">
      <c r="A10" s="13">
        <v>4000</v>
      </c>
      <c r="B10" s="14" t="s">
        <v>11</v>
      </c>
      <c r="C10" s="45"/>
      <c r="D10" s="45"/>
      <c r="E10" s="53">
        <v>0</v>
      </c>
    </row>
    <row r="11" spans="1:5" ht="63" x14ac:dyDescent="0.25">
      <c r="A11" s="13">
        <v>5000</v>
      </c>
      <c r="B11" s="14" t="s">
        <v>52</v>
      </c>
      <c r="C11" s="45"/>
      <c r="D11" s="45"/>
      <c r="E11" s="53">
        <v>0</v>
      </c>
    </row>
    <row r="12" spans="1:5" ht="47.25" x14ac:dyDescent="0.25">
      <c r="A12" s="22">
        <v>5100</v>
      </c>
      <c r="B12" s="21" t="s">
        <v>46</v>
      </c>
      <c r="C12" s="46"/>
      <c r="D12" s="46"/>
      <c r="E12" s="53">
        <v>0</v>
      </c>
    </row>
    <row r="13" spans="1:5" ht="31.5" x14ac:dyDescent="0.25">
      <c r="A13" s="22">
        <v>5200</v>
      </c>
      <c r="B13" s="21" t="s">
        <v>55</v>
      </c>
      <c r="C13" s="50"/>
      <c r="D13" s="51"/>
      <c r="E13" s="54">
        <v>0</v>
      </c>
    </row>
    <row r="14" spans="1:5" ht="47.25" x14ac:dyDescent="0.25">
      <c r="A14" s="22">
        <v>5800</v>
      </c>
      <c r="B14" s="21" t="s">
        <v>56</v>
      </c>
      <c r="C14" s="50"/>
      <c r="D14" s="51"/>
      <c r="E14" s="54">
        <v>0</v>
      </c>
    </row>
    <row r="15" spans="1:5" ht="31.5" x14ac:dyDescent="0.25">
      <c r="A15" s="13">
        <v>6000</v>
      </c>
      <c r="B15" s="14" t="s">
        <v>51</v>
      </c>
      <c r="C15" s="45"/>
      <c r="D15" s="45"/>
      <c r="E15" s="53">
        <v>0</v>
      </c>
    </row>
    <row r="16" spans="1:5" ht="15.75" x14ac:dyDescent="0.25">
      <c r="A16" s="13">
        <v>7000</v>
      </c>
      <c r="B16" s="14" t="s">
        <v>48</v>
      </c>
      <c r="C16" s="48">
        <v>0</v>
      </c>
      <c r="D16" s="45"/>
      <c r="E16" s="53">
        <v>0</v>
      </c>
    </row>
    <row r="17" spans="1:5" ht="15.75" x14ac:dyDescent="0.25">
      <c r="A17" s="16" t="s">
        <v>12</v>
      </c>
      <c r="B17" s="16" t="s">
        <v>28</v>
      </c>
      <c r="C17" s="47"/>
      <c r="D17" s="47"/>
      <c r="E17" s="55">
        <f>SUM(E7:E16)</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D8" sqref="D8"/>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s>
  <sheetData>
    <row r="1" spans="1:5" ht="27.75" x14ac:dyDescent="0.4">
      <c r="A1" s="31" t="s">
        <v>43</v>
      </c>
      <c r="B1" s="3"/>
    </row>
    <row r="2" spans="1:5" ht="26.25" x14ac:dyDescent="0.4">
      <c r="A2" s="32" t="s">
        <v>37</v>
      </c>
      <c r="B2" s="3"/>
    </row>
    <row r="3" spans="1:5" ht="15.75" x14ac:dyDescent="0.25">
      <c r="A3" s="33" t="s">
        <v>0</v>
      </c>
      <c r="B3" s="34"/>
    </row>
    <row r="4" spans="1:5" ht="15.75" x14ac:dyDescent="0.25">
      <c r="A4" s="2" t="s">
        <v>1</v>
      </c>
      <c r="B4" s="1"/>
    </row>
    <row r="5" spans="1:5" ht="30" customHeight="1" thickBot="1" x14ac:dyDescent="0.3">
      <c r="A5" s="5" t="s">
        <v>2</v>
      </c>
      <c r="B5" s="4"/>
    </row>
    <row r="6" spans="1:5" ht="32.25" thickBot="1" x14ac:dyDescent="0.3">
      <c r="A6" s="6" t="s">
        <v>6</v>
      </c>
      <c r="B6" s="17" t="s">
        <v>7</v>
      </c>
      <c r="C6" s="19" t="s">
        <v>54</v>
      </c>
      <c r="D6" s="18" t="s">
        <v>19</v>
      </c>
      <c r="E6" s="19" t="s">
        <v>20</v>
      </c>
    </row>
    <row r="7" spans="1:5" ht="15.75" x14ac:dyDescent="0.25">
      <c r="A7" s="13">
        <v>1000</v>
      </c>
      <c r="B7" s="14" t="s">
        <v>8</v>
      </c>
      <c r="C7" s="45"/>
      <c r="D7" s="45"/>
      <c r="E7" s="53">
        <v>0</v>
      </c>
    </row>
    <row r="8" spans="1:5" ht="15.75" x14ac:dyDescent="0.25">
      <c r="A8" s="13">
        <v>2000</v>
      </c>
      <c r="B8" s="14" t="s">
        <v>9</v>
      </c>
      <c r="C8" s="45"/>
      <c r="D8" s="45"/>
      <c r="E8" s="53">
        <v>0</v>
      </c>
    </row>
    <row r="9" spans="1:5" ht="15.75" x14ac:dyDescent="0.25">
      <c r="A9" s="13">
        <v>3000</v>
      </c>
      <c r="B9" s="14" t="s">
        <v>10</v>
      </c>
      <c r="C9" s="45"/>
      <c r="D9" s="45"/>
      <c r="E9" s="53">
        <v>0</v>
      </c>
    </row>
    <row r="10" spans="1:5" ht="15.75" x14ac:dyDescent="0.25">
      <c r="A10" s="13">
        <v>4000</v>
      </c>
      <c r="B10" s="14" t="s">
        <v>11</v>
      </c>
      <c r="C10" s="45"/>
      <c r="D10" s="45"/>
      <c r="E10" s="53">
        <v>0</v>
      </c>
    </row>
    <row r="11" spans="1:5" ht="63" x14ac:dyDescent="0.25">
      <c r="A11" s="13">
        <v>5000</v>
      </c>
      <c r="B11" s="14" t="s">
        <v>52</v>
      </c>
      <c r="C11" s="45"/>
      <c r="D11" s="45"/>
      <c r="E11" s="53">
        <v>0</v>
      </c>
    </row>
    <row r="12" spans="1:5" ht="47.25" x14ac:dyDescent="0.25">
      <c r="A12" s="22">
        <v>5100</v>
      </c>
      <c r="B12" s="21" t="s">
        <v>46</v>
      </c>
      <c r="C12" s="46"/>
      <c r="D12" s="46"/>
      <c r="E12" s="53">
        <v>0</v>
      </c>
    </row>
    <row r="13" spans="1:5" ht="31.5" x14ac:dyDescent="0.25">
      <c r="A13" s="22">
        <v>5200</v>
      </c>
      <c r="B13" s="21" t="s">
        <v>55</v>
      </c>
      <c r="C13" s="50"/>
      <c r="D13" s="51"/>
      <c r="E13" s="54">
        <v>0</v>
      </c>
    </row>
    <row r="14" spans="1:5" ht="47.25" x14ac:dyDescent="0.25">
      <c r="A14" s="22">
        <v>5800</v>
      </c>
      <c r="B14" s="21" t="s">
        <v>56</v>
      </c>
      <c r="C14" s="50"/>
      <c r="D14" s="51"/>
      <c r="E14" s="54">
        <v>0</v>
      </c>
    </row>
    <row r="15" spans="1:5" ht="31.5" x14ac:dyDescent="0.25">
      <c r="A15" s="13">
        <v>6000</v>
      </c>
      <c r="B15" s="14" t="s">
        <v>51</v>
      </c>
      <c r="C15" s="45"/>
      <c r="D15" s="45"/>
      <c r="E15" s="53">
        <v>0</v>
      </c>
    </row>
    <row r="16" spans="1:5" ht="15.75" x14ac:dyDescent="0.25">
      <c r="A16" s="13">
        <v>7000</v>
      </c>
      <c r="B16" s="14" t="s">
        <v>48</v>
      </c>
      <c r="C16" s="48">
        <v>0</v>
      </c>
      <c r="D16" s="45"/>
      <c r="E16" s="53">
        <v>0</v>
      </c>
    </row>
    <row r="17" spans="1:5" ht="15.75" x14ac:dyDescent="0.25">
      <c r="A17" s="16" t="s">
        <v>12</v>
      </c>
      <c r="B17" s="16" t="s">
        <v>28</v>
      </c>
      <c r="C17" s="47"/>
      <c r="D17" s="47"/>
      <c r="E17" s="55">
        <f>SUM(E7:E16)</f>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Instructions</vt:lpstr>
      <vt:lpstr>2. LEA Information</vt:lpstr>
      <vt:lpstr>3. YTD Form</vt:lpstr>
      <vt:lpstr>4. Q1 Narrative Form</vt:lpstr>
      <vt:lpstr>5. Q2 Narrative Form</vt:lpstr>
      <vt:lpstr>6. Q3 Narrative Form</vt:lpstr>
      <vt:lpstr>7. Q4 Narrative Form</vt:lpstr>
      <vt:lpstr>'4. Q1 Narrative Form'!Print_Area</vt:lpstr>
      <vt:lpstr>'5. Q2 Narrative Form'!Print_Area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2022-03-28T15:51:43Z</dcterms:modified>
</cp:coreProperties>
</file>